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2 чтение\Дополнительные материалы к проекту решения О бюджете\"/>
    </mc:Choice>
  </mc:AlternateContent>
  <bookViews>
    <workbookView xWindow="240" yWindow="210" windowWidth="24240" windowHeight="11955"/>
  </bookViews>
  <sheets>
    <sheet name="Все года" sheetId="3" r:id="rId1"/>
  </sheets>
  <definedNames>
    <definedName name="OLE_LINK2" localSheetId="0">'Все года'!#REF!</definedName>
    <definedName name="OLE_LINK3" localSheetId="0">'Все года'!#REF!</definedName>
    <definedName name="OLE_LINK5" localSheetId="0">'Все года'!#REF!</definedName>
    <definedName name="OLE_LINK6" localSheetId="0">'Все года'!#REF!</definedName>
    <definedName name="OLE_LINK9" localSheetId="0">'Все года'!#REF!</definedName>
    <definedName name="_xlnm.Print_Titles" localSheetId="0">'Все года'!$15:$15</definedName>
    <definedName name="_xlnm.Print_Area" localSheetId="0">'Все года'!$A$1:$M$175</definedName>
  </definedNames>
  <calcPr calcId="162913"/>
</workbook>
</file>

<file path=xl/calcChain.xml><?xml version="1.0" encoding="utf-8"?>
<calcChain xmlns="http://schemas.openxmlformats.org/spreadsheetml/2006/main">
  <c r="M76" i="3" l="1"/>
  <c r="L76" i="3"/>
  <c r="K76" i="3"/>
  <c r="J76" i="3"/>
  <c r="I76" i="3"/>
  <c r="H76" i="3"/>
  <c r="I135" i="3" l="1"/>
  <c r="H135" i="3"/>
  <c r="J33" i="3" l="1"/>
  <c r="J65" i="3"/>
  <c r="M162" i="3"/>
  <c r="L162" i="3"/>
  <c r="K162" i="3"/>
  <c r="J162" i="3"/>
  <c r="I162" i="3"/>
  <c r="H162" i="3"/>
  <c r="I18" i="3"/>
  <c r="J18" i="3"/>
  <c r="K18" i="3"/>
  <c r="L18" i="3"/>
  <c r="M18" i="3"/>
  <c r="H18" i="3"/>
  <c r="I168" i="3"/>
  <c r="J168" i="3"/>
  <c r="K168" i="3"/>
  <c r="L168" i="3"/>
  <c r="M168" i="3"/>
  <c r="H168" i="3"/>
  <c r="K165" i="3"/>
  <c r="L165" i="3"/>
  <c r="M165" i="3"/>
  <c r="J165" i="3"/>
  <c r="I165" i="3"/>
  <c r="H165" i="3"/>
  <c r="H145" i="3"/>
  <c r="I157" i="3"/>
  <c r="J157" i="3"/>
  <c r="K157" i="3"/>
  <c r="L157" i="3"/>
  <c r="M157" i="3"/>
  <c r="H157" i="3"/>
  <c r="I145" i="3"/>
  <c r="J145" i="3"/>
  <c r="J135" i="3" s="1"/>
  <c r="K145" i="3"/>
  <c r="K135" i="3" s="1"/>
  <c r="L145" i="3"/>
  <c r="L135" i="3" s="1"/>
  <c r="M145" i="3"/>
  <c r="M135" i="3" s="1"/>
  <c r="M131" i="3"/>
  <c r="L131" i="3"/>
  <c r="K131" i="3"/>
  <c r="J131" i="3"/>
  <c r="I131" i="3"/>
  <c r="H131" i="3"/>
  <c r="M108" i="3"/>
  <c r="L108" i="3"/>
  <c r="K108" i="3"/>
  <c r="J108" i="3"/>
  <c r="I108" i="3"/>
  <c r="H108" i="3"/>
  <c r="I121" i="3"/>
  <c r="J121" i="3"/>
  <c r="K121" i="3"/>
  <c r="L121" i="3"/>
  <c r="M121" i="3"/>
  <c r="H121" i="3"/>
  <c r="M85" i="3"/>
  <c r="L85" i="3"/>
  <c r="K85" i="3"/>
  <c r="J85" i="3"/>
  <c r="I85" i="3"/>
  <c r="H85" i="3"/>
  <c r="M67" i="3"/>
  <c r="L67" i="3"/>
  <c r="K67" i="3"/>
  <c r="J67" i="3"/>
  <c r="I67" i="3"/>
  <c r="H67" i="3"/>
  <c r="M149" i="3" l="1"/>
  <c r="L149" i="3"/>
  <c r="K149" i="3"/>
  <c r="I65" i="3" l="1"/>
  <c r="K65" i="3"/>
  <c r="L65" i="3"/>
  <c r="M65" i="3"/>
  <c r="H65" i="3"/>
  <c r="I125" i="3"/>
  <c r="J125" i="3"/>
  <c r="K125" i="3"/>
  <c r="L125" i="3"/>
  <c r="M125" i="3"/>
  <c r="H125" i="3"/>
  <c r="I59" i="3" l="1"/>
  <c r="J59" i="3"/>
  <c r="K59" i="3"/>
  <c r="L59" i="3"/>
  <c r="M59" i="3"/>
  <c r="H59" i="3"/>
  <c r="M89" i="3" l="1"/>
  <c r="L89" i="3"/>
  <c r="K89" i="3"/>
  <c r="J89" i="3"/>
  <c r="I89" i="3"/>
  <c r="H89" i="3"/>
  <c r="I111" i="3" l="1"/>
  <c r="J17" i="3" l="1"/>
  <c r="I88" i="3" l="1"/>
  <c r="M111" i="3"/>
  <c r="L111" i="3"/>
  <c r="L88" i="3" s="1"/>
  <c r="K111" i="3"/>
  <c r="J111" i="3"/>
  <c r="H111" i="3"/>
  <c r="J149" i="3"/>
  <c r="I149" i="3"/>
  <c r="H149" i="3"/>
  <c r="M83" i="3"/>
  <c r="M82" i="3" s="1"/>
  <c r="L83" i="3"/>
  <c r="L82" i="3" s="1"/>
  <c r="K83" i="3"/>
  <c r="K82" i="3" s="1"/>
  <c r="J83" i="3"/>
  <c r="J82" i="3" s="1"/>
  <c r="I83" i="3"/>
  <c r="I82" i="3" s="1"/>
  <c r="H83" i="3"/>
  <c r="M88" i="3" l="1"/>
  <c r="H88" i="3"/>
  <c r="K88" i="3"/>
  <c r="J88" i="3"/>
  <c r="J39" i="3"/>
  <c r="I39" i="3" l="1"/>
  <c r="H39" i="3"/>
  <c r="L39" i="3"/>
  <c r="M39" i="3"/>
  <c r="K39" i="3"/>
  <c r="I72" i="3"/>
  <c r="J72" i="3"/>
  <c r="J71" i="3" s="1"/>
  <c r="J130" i="3"/>
  <c r="J129" i="3" s="1"/>
  <c r="K130" i="3"/>
  <c r="K129" i="3" s="1"/>
  <c r="L130" i="3"/>
  <c r="L129" i="3" s="1"/>
  <c r="M130" i="3"/>
  <c r="M129" i="3" s="1"/>
  <c r="H130" i="3" l="1"/>
  <c r="H129" i="3" s="1"/>
  <c r="I130" i="3"/>
  <c r="I129" i="3" s="1"/>
  <c r="H82" i="3"/>
  <c r="I63" i="3"/>
  <c r="J63" i="3"/>
  <c r="K63" i="3"/>
  <c r="L63" i="3"/>
  <c r="M63" i="3"/>
  <c r="H63" i="3"/>
  <c r="I47" i="3"/>
  <c r="J47" i="3"/>
  <c r="K47" i="3"/>
  <c r="L47" i="3"/>
  <c r="M47" i="3"/>
  <c r="H47" i="3"/>
  <c r="I56" i="3"/>
  <c r="J56" i="3"/>
  <c r="K56" i="3"/>
  <c r="L56" i="3"/>
  <c r="M56" i="3"/>
  <c r="H56" i="3"/>
  <c r="I52" i="3"/>
  <c r="J52" i="3"/>
  <c r="K52" i="3"/>
  <c r="L52" i="3"/>
  <c r="M52" i="3"/>
  <c r="H52" i="3"/>
  <c r="I33" i="3"/>
  <c r="K33" i="3"/>
  <c r="L33" i="3"/>
  <c r="M33" i="3"/>
  <c r="H33" i="3"/>
  <c r="I17" i="3"/>
  <c r="K17" i="3"/>
  <c r="L17" i="3"/>
  <c r="M17" i="3"/>
  <c r="H17" i="3"/>
  <c r="M72" i="3"/>
  <c r="M71" i="3" s="1"/>
  <c r="L72" i="3"/>
  <c r="L71" i="3" s="1"/>
  <c r="K72" i="3"/>
  <c r="K71" i="3" s="1"/>
  <c r="I71" i="3"/>
  <c r="H72" i="3"/>
  <c r="H71" i="3" s="1"/>
  <c r="J38" i="3" l="1"/>
  <c r="I38" i="3"/>
  <c r="I32" i="3"/>
  <c r="J32" i="3"/>
  <c r="J16" i="3" s="1"/>
  <c r="K32" i="3"/>
  <c r="L32" i="3"/>
  <c r="M32" i="3"/>
  <c r="H32" i="3"/>
  <c r="K38" i="3"/>
  <c r="L38" i="3"/>
  <c r="M38" i="3"/>
  <c r="H38" i="3"/>
  <c r="J170" i="3" l="1"/>
  <c r="L16" i="3"/>
  <c r="L170" i="3" s="1"/>
  <c r="M16" i="3"/>
  <c r="M170" i="3" s="1"/>
  <c r="K16" i="3"/>
  <c r="K170" i="3" s="1"/>
  <c r="H16" i="3"/>
  <c r="H170" i="3" s="1"/>
  <c r="I16" i="3"/>
  <c r="I170" i="3" s="1"/>
</calcChain>
</file>

<file path=xl/sharedStrings.xml><?xml version="1.0" encoding="utf-8"?>
<sst xmlns="http://schemas.openxmlformats.org/spreadsheetml/2006/main" count="520" uniqueCount="304">
  <si>
    <t>182</t>
  </si>
  <si>
    <t>Федеральная налоговая служба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</si>
  <si>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</si>
  <si>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</si>
  <si>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</si>
  <si>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</si>
  <si>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</si>
  <si>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 xml:space="preserve">1 01 02030 01 0000 110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</si>
  <si>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</si>
  <si>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</si>
  <si>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</si>
  <si>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</si>
  <si>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Федеральное казначейство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</si>
  <si>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</si>
  <si>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</si>
  <si>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</si>
  <si>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</si>
  <si>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</si>
  <si>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</si>
  <si>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</si>
  <si>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ГОСУДАРСТВЕННАЯ ПОШЛИНА</t>
  </si>
  <si>
    <t>188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</si>
  <si>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</si>
  <si>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</si>
  <si>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048</t>
  </si>
  <si>
    <t>Плата за негативное воздействие на окружающую среду</t>
  </si>
  <si>
    <t xml:space="preserve">1 12 01010 01 0000 120 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</si>
  <si>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</si>
  <si>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</si>
  <si>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 xml:space="preserve">1 12 01040 01 0000 120 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</si>
  <si>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</si>
  <si>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</si>
  <si>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</si>
  <si>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</si>
  <si>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</si>
  <si>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</si>
  <si>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</si>
  <si>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</si>
  <si>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Наименование группы источников доходов бюджетов/ наименование источника дохода бюджета</t>
  </si>
  <si>
    <t>Классификация доходов бюджета</t>
  </si>
  <si>
    <t>Номер реестровой записи*</t>
  </si>
  <si>
    <t>Наименование главного администратора доходов областного бюджета</t>
  </si>
  <si>
    <t>Код доходов бюджета</t>
  </si>
  <si>
    <t>Министерство внутренних дел Российской Федерации</t>
  </si>
  <si>
    <t>Наименование кода доходов бюджета</t>
  </si>
  <si>
    <t>Федеральная служба по надзору в сфере природопользования</t>
  </si>
  <si>
    <t>Коды</t>
  </si>
  <si>
    <t>Форма по ОКУД</t>
  </si>
  <si>
    <t>Дата</t>
  </si>
  <si>
    <t>Глава по БК</t>
  </si>
  <si>
    <t>по ОКТМО</t>
  </si>
  <si>
    <t>по ОКЕИ</t>
  </si>
  <si>
    <t>Наименование бюджета</t>
  </si>
  <si>
    <t>тыс.рублей</t>
  </si>
  <si>
    <t xml:space="preserve">Единица измерения: </t>
  </si>
  <si>
    <t>906</t>
  </si>
  <si>
    <t>ПРОЧИЕ НЕНАЛОГОВЫЕ ДОХОДЫ</t>
  </si>
  <si>
    <t>Невыясненные поступления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</si>
  <si>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</si>
  <si>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</si>
  <si>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</si>
  <si>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927</t>
  </si>
  <si>
    <t>Управление по охране, контролю и регулированию использования объектов животного мира и среды их обитания Амурской области</t>
  </si>
  <si>
    <t>Код строки **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</si>
  <si>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</si>
  <si>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</si>
  <si>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</si>
  <si>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</si>
  <si>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</si>
  <si>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(прочие поступления)</t>
  </si>
  <si>
    <t>Единый сельскохозяйственный налог</t>
  </si>
  <si>
    <t xml:space="preserve">1 01 02010 01 0000 110 </t>
  </si>
  <si>
    <t xml:space="preserve">1 01 02020 01 0000 110 </t>
  </si>
  <si>
    <t>НАЛОГИ НА ПРИБЫЛЬ, ДОХОДЫ</t>
  </si>
  <si>
    <t>100</t>
  </si>
  <si>
    <t xml:space="preserve">1 12 01030 01 00000 120 </t>
  </si>
  <si>
    <t>Прочие субсидии</t>
  </si>
  <si>
    <t>Прочие субвенции</t>
  </si>
  <si>
    <t xml:space="preserve">1 03 02230 01 0000 110 </t>
  </si>
  <si>
    <t xml:space="preserve">1 03 02240 01 0000 110 </t>
  </si>
  <si>
    <t xml:space="preserve">1 03 02250 01 0000 110 </t>
  </si>
  <si>
    <t xml:space="preserve">1 03 02260 01 0000 110 </t>
  </si>
  <si>
    <t>НАЛОГОВЫЕ И НЕНАЛОГОВЫЕ ДОХОДЫ</t>
  </si>
  <si>
    <t xml:space="preserve"> </t>
  </si>
  <si>
    <t>950</t>
  </si>
  <si>
    <t>953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</si>
  <si>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 по соответствующему платежу согласно законодательству Российской Федерации)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</si>
  <si>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</si>
  <si>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</si>
  <si>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</si>
  <si>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соответьствующему платежу)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</si>
  <si>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соответстующему платежу согласно законодательству Российской Федерации)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</si>
  <si>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</si>
  <si>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 xml:space="preserve"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</t>
  </si>
  <si>
    <t>1 01 02040 01 0000 110</t>
  </si>
  <si>
    <t xml:space="preserve"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</t>
  </si>
  <si>
    <t xml:space="preserve">1 05 01010 01 0000 110 </t>
  </si>
  <si>
    <t xml:space="preserve">1 05 01020 01 0000 110 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</si>
  <si>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</si>
  <si>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 xml:space="preserve">1 05 02010 02 0000 110 </t>
  </si>
  <si>
    <t>Единый налог на вмененный доход для отдельных видов деятельности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</si>
  <si>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</si>
  <si>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Единый налог на вмененный доход для отдельных видов деятельности (пени по соответствующему платежу)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</si>
  <si>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</si>
  <si>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1 05 02020 02 0000 110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</si>
  <si>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</si>
  <si>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1 05 03010 01 0000 110</t>
  </si>
  <si>
    <t>Единый сельскохозяйственный налог (сумма платежа перерасчеты, недоимка и задолженность по соответствующему платежу, в том числе по отмененному)</t>
  </si>
  <si>
    <t>Единый сельскохозяйственный налог (пени по соответствующему платежу)</t>
  </si>
  <si>
    <t>Единый сельскохозяйственный налог (суммы денежных взысканий (штрафов) по соответствующему платежу согласно законодательмтву Российской Федерации)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</si>
  <si>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</si>
  <si>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1 05 04020 02 000 110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</si>
  <si>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</si>
  <si>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</si>
  <si>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</si>
  <si>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1 08 03010 01 0000 110</t>
  </si>
  <si>
    <t>Государственная пошлина по делам, рассматриваемым в судах общей юрисдикции, мировыми судьями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</si>
  <si>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</si>
  <si>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компенсации затрат государства</t>
  </si>
  <si>
    <t>Муниципальное учреждение финансовое управление администрации Серышевского района</t>
  </si>
  <si>
    <t>Доходы от продажи земельных участков, государственная собственность на которые не разграничена</t>
  </si>
  <si>
    <t>076</t>
  </si>
  <si>
    <t>Федеральное агентство по рыболовству</t>
  </si>
  <si>
    <t>081</t>
  </si>
  <si>
    <t>Федеральная служба по ветеринарному и фитосанитарному надзору</t>
  </si>
  <si>
    <t xml:space="preserve">1 16 90050 05 0000 140  </t>
  </si>
  <si>
    <t>Управление ветеранарии Амурской области</t>
  </si>
  <si>
    <t>951</t>
  </si>
  <si>
    <t>957</t>
  </si>
  <si>
    <t>955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</si>
  <si>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</si>
  <si>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</si>
  <si>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</si>
  <si>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Наименование финансового органа</t>
  </si>
  <si>
    <t xml:space="preserve">Показатели прогноза доходов бюджета </t>
  </si>
  <si>
    <t>Итого</t>
  </si>
  <si>
    <t>(уполномоченное лицо)</t>
  </si>
  <si>
    <t xml:space="preserve">                                                                                                                                                Руководитель                                                      _______________       _______________       _________________________</t>
  </si>
  <si>
    <t xml:space="preserve">                                  (должность)                          (подпись)</t>
  </si>
  <si>
    <t xml:space="preserve">   (расшифровка подписи)</t>
  </si>
  <si>
    <t>Доходы от реализации имущества, находящегося в государственной и муниципальной собственности</t>
  </si>
  <si>
    <t>Возврат остатков субсидий, субвенций и иных межбюджетных трансфертов, имеющих целевое назначение, прошлых лет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</si>
  <si>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</si>
  <si>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900</t>
  </si>
  <si>
    <t>1 16 01053 01 0000 140</t>
  </si>
  <si>
    <t>Административные штрафы, установленные Кодексом Российской Федерации об административных правонарушениях</t>
  </si>
  <si>
    <t>Управление по обеспечению деятельности мировых судей Амурской области</t>
  </si>
  <si>
    <t>914</t>
  </si>
  <si>
    <t>Министерство образования и науки Амурской области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</si>
  <si>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</si>
  <si>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1 16 01063 01 0000 140 </t>
  </si>
  <si>
    <t>Управление по обеспечению деятельности мировых судей Амурской област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</si>
  <si>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</si>
  <si>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1 16 01083 01 0000 140</t>
  </si>
  <si>
    <t>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</si>
  <si>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</si>
  <si>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</si>
  <si>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1 16 01133 01 0000 140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</si>
  <si>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</si>
  <si>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1 16 01143 01 0000 140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</si>
  <si>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</si>
  <si>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1 16 01153 01 0000 140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</si>
  <si>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</si>
  <si>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</si>
  <si>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</si>
  <si>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1 16 01203 01 0000 140 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</si>
  <si>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</si>
  <si>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Платежи в целях возмещения причиненного ущерба (убытков)</t>
  </si>
  <si>
    <t>1 16 10123 01 0000 140</t>
  </si>
  <si>
    <t>177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</si>
  <si>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</si>
  <si>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 xml:space="preserve">1 16 10123 01 0000 140 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</si>
  <si>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</si>
  <si>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1 16 10129 01 0000 140 </t>
  </si>
  <si>
    <t>Платежи, уплачиваемые в целях возмещения вреда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</si>
  <si>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</si>
  <si>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1 16 11050 01 0000 140</t>
  </si>
  <si>
    <t xml:space="preserve">1 16 11050 01 0000 140  </t>
  </si>
  <si>
    <t xml:space="preserve"> 1 16 01173 01 0000 140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</si>
  <si>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</t>
  </si>
  <si>
    <t>924</t>
  </si>
  <si>
    <t>Министерство природных ресурсов Амурской области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</si>
  <si>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</si>
  <si>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</si>
  <si>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1 01 02080 01 0000 110</t>
  </si>
  <si>
    <t>Доходы от оказания платных услуг (работ)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</si>
  <si>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поведения граждан на железнодорожном, воздушном или водном транспорте)</t>
  </si>
  <si>
    <t>1 16 01113 01 0000 140</t>
  </si>
  <si>
    <t>976</t>
  </si>
  <si>
    <t>1 16 01154 01 0000 140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</si>
  <si>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</si>
  <si>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1 11 05012 14 0000 120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</si>
  <si>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</si>
  <si>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1 11 09044 14 0000 120</t>
  </si>
  <si>
    <t>Прочие доходы от оказания платных услуг (работ) получателями средств бюджетов муниципальных округов</t>
  </si>
  <si>
    <t>1 13 01994 14 0000 130</t>
  </si>
  <si>
    <t>Администрация Серышевского муниципального округа</t>
  </si>
  <si>
    <t>Комитет по управлению муниципальным имуществом администрации Серышевского муниципального округа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</si>
  <si>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</si>
  <si>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1 14 06012 14 0000 430</t>
  </si>
  <si>
    <t>НАЛОГИ НА ИМУЩЕСТВО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</si>
  <si>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</si>
  <si>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1 06 01020 14 0000 110</t>
  </si>
  <si>
    <t>Налог на имущество физических лиц</t>
  </si>
  <si>
    <t>Земельный налог с организаций, обладающих земельным участком, расположенным в границах муниципальных округов</t>
  </si>
  <si>
    <t>1 06 06032 14 0000 110</t>
  </si>
  <si>
    <t>Земельный налог</t>
  </si>
  <si>
    <t>Земельный налог с физических лиц, обладающих земельным участком, расположенным в границах муниципальных округов</t>
  </si>
  <si>
    <t>1 06 06042 14 0000 110</t>
  </si>
  <si>
    <t>Дотации бюджетам муниципальных округов на выравнивание бюджетной обеспеченности</t>
  </si>
  <si>
    <t>2 02 15001 14 0000 150</t>
  </si>
  <si>
    <t>Прочие дотации бюджетам муниципальных округов</t>
  </si>
  <si>
    <t>2 02 19999 14 0000 150</t>
  </si>
  <si>
    <t>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</si>
  <si>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2 02 25299 14 0000 150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</si>
  <si>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</si>
  <si>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2 02 25467 14 0000 150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</si>
  <si>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</si>
  <si>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на реализацию мероприятий по обеспечению жильем молодых семей</t>
  </si>
  <si>
    <t>2 02 25497 14 0000 150</t>
  </si>
  <si>
    <t>Субсидии бюджетам муниципальных округов на поддержку отрасли культуры</t>
  </si>
  <si>
    <t>2 02 25519 14 0000 150</t>
  </si>
  <si>
    <t>Субсидии бюджетам муниципальных округов на финансовое обеспечение отдельных полномочий</t>
  </si>
  <si>
    <t>2 02 29998 14 0000 150</t>
  </si>
  <si>
    <t>Прочие субсидии бюджетам муниципальных округов</t>
  </si>
  <si>
    <t>2 02 29999 14 0000 150</t>
  </si>
  <si>
    <t xml:space="preserve">2 02 29999 14 0000 150 </t>
  </si>
  <si>
    <t>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</si>
  <si>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>2 02 30027 14 0000 150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</si>
  <si>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</si>
  <si>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2 02 30029 14 0000 150</t>
  </si>
  <si>
    <t>Субвенции бюджетам муниципальных округов на осуществление первичного воинского учета на территориях, где отсутствуют военные комиссариаты</t>
  </si>
  <si>
    <t>2 02 35118 14 0000 150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</si>
  <si>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</si>
  <si>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</si>
  <si>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2 02 35120 14 0000 150</t>
  </si>
  <si>
    <t>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</si>
  <si>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2 02 35303 14 0000 150</t>
  </si>
  <si>
    <t>2 02 35304 14 0000 150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</si>
  <si>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</si>
  <si>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Прочие субвенции бюджетам муниципальных округов</t>
  </si>
  <si>
    <t>2 02 39999 14 0000 150</t>
  </si>
  <si>
    <t>Реестр источников доходов бюджета округа</t>
  </si>
  <si>
    <t>Финансовое управление адинистрации Серышевского муниципального округа</t>
  </si>
  <si>
    <t>бюджет Серышевского муниципального округа</t>
  </si>
  <si>
    <t>Инициативные платежи</t>
  </si>
  <si>
    <t>ЗАДОЛЖЕННОСТЬ И ПЕРЕРАСЧЕТЫ ПО ОТМЕНЕННЫМ НАЛОГАМ, СБОРАМ И ИНЫМ ОБЯЗАТЕЛЬНЫМ ПЛАТЕЖАМ</t>
  </si>
  <si>
    <t>1 09 00000 00 0000 000</t>
  </si>
  <si>
    <t>Задолженность и перерасчеты по отмененным налогам, сборам и иным обязательным платежам</t>
  </si>
  <si>
    <t>Безвозмездные поступления от негосударственных организаций</t>
  </si>
  <si>
    <t>977</t>
  </si>
  <si>
    <t>Управление жизнеобеспечения администрации Серышевского муниципального округа</t>
  </si>
  <si>
    <t>1 02 35082 14 0000 150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</si>
  <si>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</si>
  <si>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Управление системы образования администрации Серышевского муниципального округа</t>
  </si>
  <si>
    <t>на 2024 год и плановый период 2025 и 2026 годов</t>
  </si>
  <si>
    <t>на 01 октября 2023 г.</t>
  </si>
  <si>
    <t>Прочие доходы от компенсации затрат бюджетов муниципальных округов</t>
  </si>
  <si>
    <t xml:space="preserve">1 13 02994 14 0000 130 </t>
  </si>
  <si>
    <t>1 11 05024 14 0000 120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</si>
  <si>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</si>
  <si>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</si>
  <si>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1 14 02043 14 0000 410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</si>
  <si>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</si>
  <si>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1 14 06024 14 0000 430</t>
  </si>
  <si>
    <t>Контрольно-счетный орган Серышевского муниципального округа Амурской области</t>
  </si>
  <si>
    <t>1 16 07090 14 0000 140</t>
  </si>
  <si>
    <t xml:space="preserve">1 16 07090 14 0000 140 </t>
  </si>
  <si>
    <t>Администрация Серышевского муниципального округа Амурской области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</si>
  <si>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</si>
  <si>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</si>
  <si>
    <t>1 17 15020 14 0000 150</t>
  </si>
  <si>
    <t xml:space="preserve"> 1 17 01040 14 0000 180</t>
  </si>
  <si>
    <t>1 17 01040 14 0000 180</t>
  </si>
  <si>
    <t>Дотации бюджетам муниципальных округов</t>
  </si>
  <si>
    <t>2 02 15002 14 0000 150</t>
  </si>
  <si>
    <t>Дотации бюджетам муниципальных округов на поддержку мер по обеспечению сбалансированности бюджетов</t>
  </si>
  <si>
    <t>Финансовое управление администрации Серышевского муниципального округа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</si>
  <si>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</si>
  <si>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2 02 20299 14 0000 150</t>
  </si>
  <si>
    <t>2 02 20302 14 0000 150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</si>
  <si>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</si>
  <si>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</si>
  <si>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2 02 25098 14 0000 150</t>
  </si>
  <si>
    <t>Комитет по культуре, молодежной политике и спорту администрации Серышевского муниципального округа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</si>
  <si>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</si>
  <si>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2 02 45179 14 0000 150</t>
  </si>
  <si>
    <t>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</si>
  <si>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>2 04 04020 14 0000 150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</si>
  <si>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</si>
  <si>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2 19 60010 14 0000 150</t>
  </si>
  <si>
    <t>07 октября 2023 г.</t>
  </si>
  <si>
    <t>Прогноз доходов бюджета на 2023 г. (текущий финансовый год)</t>
  </si>
  <si>
    <t>Кассовые поступления в текущем финансовом году            (по состоянию на 01.10.2023 г.)</t>
  </si>
  <si>
    <t>Оценка исполнения 2023 г. (текущий финансовый год)</t>
  </si>
  <si>
    <t>на 2024 г. (очередной финансовый год)</t>
  </si>
  <si>
    <t>на 2025 г. (первый год планового периода)</t>
  </si>
  <si>
    <t>на 2026 г. (второй год планового периода)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</si>
  <si>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</si>
  <si>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1 01 02130 01 1000 110</t>
  </si>
  <si>
    <t>2 02 45505 14 0000 150</t>
  </si>
  <si>
    <t>Межбюджетные трансферты, передаваемые бюджетам муниципальных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</si>
  <si>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2 02 25750 14 0000 150</t>
  </si>
  <si>
    <t xml:space="preserve">Субсидии бюджетам муниципальных образований на софинансирование мероприятий по модернизации систем общего образования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</si>
</sst>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?"/>
    <numFmt numFmtId="165" formatCode="#,##0.0"/>
    <numFmt numFmtId="166" formatCode="_-* #,##0.0\ _₽_-;\-* #,##0.0\ _₽_-;_-* &quot;-&quot;??\ _₽_-;_-@_-"/>
    <numFmt numFmtId="167" formatCode="0.0"/>
    <numFmt numFmtId="168" formatCode="_-* #,##0.0\ _₽_-;\-* #,##0.0\ _₽_-;_-* &quot;-&quot;?\ _₽_-;_-@_-"/>
    <numFmt numFmtId="169" formatCode="#,##0.0_ ;\-#,##0.0\ "/>
    <numFmt numFmtId="170" formatCode="#,##0.0\ _₽;\-#,##0.0\ _₽"/>
    <numFmt numFmtId="171" formatCode="#,##0.00_ ;\-#,##0.00\ "/>
  </numFmts>
  <fonts count="15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rgb="FF000000"/>
      <name val="Times Roman"/>
      <family val="1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8"/>
      <name val="Arial cyr"/>
    </font>
    <font>
      <b/>
      <sz val="10"/>
      <color rgb="FF000000"/>
      <name val="Times Roman"/>
      <family val="1"/>
    </font>
    <font>
      <sz val="12"/>
      <color indexed="0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20">
    <xf numFmtId="0" fontId="0" fillId="0" borderId="0" xfId="0"/>
    <xf numFmtId="0" fontId="0" fillId="0" borderId="0" xfId="0" applyFont="1"/>
    <xf numFmtId="0" fontId="6" fillId="0" borderId="0" xfId="0" applyFont="1" applyFill="1"/>
    <xf numFmtId="0" fontId="0" fillId="0" borderId="1" xfId="0" applyFont="1" applyBorder="1"/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Font="1" applyBorder="1"/>
    <xf numFmtId="164" fontId="4" fillId="0" borderId="2" xfId="0" applyNumberFormat="1" applyFont="1" applyFill="1" applyBorder="1" applyAlignment="1">
      <alignment horizontal="justify" vertical="center" wrapText="1"/>
    </xf>
    <xf numFmtId="164" fontId="2" fillId="0" borderId="2" xfId="0" applyNumberFormat="1" applyFont="1" applyFill="1" applyBorder="1" applyAlignment="1">
      <alignment horizontal="justify" vertical="center" wrapText="1"/>
    </xf>
    <xf numFmtId="164" fontId="2" fillId="0" borderId="7" xfId="0" applyNumberFormat="1" applyFont="1" applyFill="1" applyBorder="1" applyAlignment="1">
      <alignment horizontal="justify" vertical="center" wrapText="1"/>
    </xf>
    <xf numFmtId="166" fontId="4" fillId="0" borderId="1" xfId="1" applyNumberFormat="1" applyFont="1" applyFill="1" applyBorder="1" applyAlignment="1">
      <alignment horizontal="distributed" wrapText="1"/>
    </xf>
    <xf numFmtId="49" fontId="2" fillId="0" borderId="8" xfId="0" applyNumberFormat="1" applyFont="1" applyFill="1" applyBorder="1" applyAlignment="1">
      <alignment horizontal="right" vertical="center" wrapText="1"/>
    </xf>
    <xf numFmtId="166" fontId="4" fillId="0" borderId="7" xfId="1" applyNumberFormat="1" applyFont="1" applyFill="1" applyBorder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166" fontId="4" fillId="0" borderId="3" xfId="1" applyNumberFormat="1" applyFont="1" applyFill="1" applyBorder="1" applyAlignment="1">
      <alignment horizontal="distributed" wrapText="1"/>
    </xf>
    <xf numFmtId="168" fontId="0" fillId="0" borderId="0" xfId="0" applyNumberFormat="1" applyFont="1"/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2" fillId="0" borderId="12" xfId="0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vertical="top" wrapText="1"/>
    </xf>
    <xf numFmtId="0" fontId="1" fillId="0" borderId="7" xfId="0" applyNumberFormat="1" applyFont="1" applyFill="1" applyBorder="1" applyAlignment="1" applyProtection="1">
      <alignment horizontal="left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165" fontId="2" fillId="0" borderId="4" xfId="0" applyNumberFormat="1" applyFont="1" applyFill="1" applyBorder="1" applyAlignment="1">
      <alignment vertical="top" wrapText="1"/>
    </xf>
    <xf numFmtId="49" fontId="2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 applyProtection="1">
      <alignment vertical="center" wrapText="1"/>
    </xf>
    <xf numFmtId="0" fontId="1" fillId="0" borderId="13" xfId="0" applyNumberFormat="1" applyFont="1" applyFill="1" applyBorder="1" applyAlignment="1" applyProtection="1">
      <alignment vertical="center" wrapText="1"/>
    </xf>
    <xf numFmtId="43" fontId="2" fillId="0" borderId="3" xfId="1" applyFont="1" applyFill="1" applyBorder="1" applyAlignment="1">
      <alignment horizontal="right" vertical="top" wrapText="1"/>
    </xf>
    <xf numFmtId="49" fontId="4" fillId="0" borderId="4" xfId="0" applyNumberFormat="1" applyFont="1" applyFill="1" applyBorder="1" applyAlignment="1">
      <alignment vertical="center" wrapText="1"/>
    </xf>
    <xf numFmtId="49" fontId="2" fillId="0" borderId="10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 applyProtection="1">
      <alignment vertical="top" wrapText="1"/>
    </xf>
    <xf numFmtId="165" fontId="2" fillId="0" borderId="1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horizontal="left" vertical="top" wrapText="1"/>
    </xf>
    <xf numFmtId="167" fontId="2" fillId="0" borderId="1" xfId="1" applyNumberFormat="1" applyFont="1" applyFill="1" applyBorder="1" applyAlignment="1">
      <alignment horizontal="right" vertical="top" wrapText="1"/>
    </xf>
    <xf numFmtId="167" fontId="2" fillId="0" borderId="3" xfId="1" applyNumberFormat="1" applyFont="1" applyFill="1" applyBorder="1" applyAlignment="1">
      <alignment horizontal="right" vertical="top" wrapText="1"/>
    </xf>
    <xf numFmtId="0" fontId="0" fillId="0" borderId="4" xfId="0" applyFont="1" applyBorder="1"/>
    <xf numFmtId="0" fontId="1" fillId="0" borderId="14" xfId="0" applyNumberFormat="1" applyFont="1" applyFill="1" applyBorder="1" applyAlignment="1" applyProtection="1">
      <alignment vertical="top" wrapText="1"/>
    </xf>
    <xf numFmtId="0" fontId="1" fillId="0" borderId="1" xfId="0" applyFont="1" applyBorder="1" applyAlignment="1">
      <alignment horizontal="center" vertical="top"/>
    </xf>
    <xf numFmtId="166" fontId="4" fillId="0" borderId="1" xfId="1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4" fontId="5" fillId="0" borderId="7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2" fillId="0" borderId="12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justify" vertical="center" wrapText="1"/>
    </xf>
    <xf numFmtId="0" fontId="1" fillId="0" borderId="9" xfId="0" applyNumberFormat="1" applyFont="1" applyFill="1" applyBorder="1" applyAlignment="1" applyProtection="1">
      <alignment vertical="center" wrapText="1"/>
    </xf>
    <xf numFmtId="166" fontId="2" fillId="0" borderId="3" xfId="1" applyNumberFormat="1" applyFont="1" applyFill="1" applyBorder="1" applyAlignment="1">
      <alignment horizontal="right" vertical="top" wrapText="1"/>
    </xf>
    <xf numFmtId="166" fontId="2" fillId="0" borderId="5" xfId="1" applyNumberFormat="1" applyFont="1" applyFill="1" applyBorder="1" applyAlignment="1">
      <alignment horizontal="right" vertical="top" wrapText="1"/>
    </xf>
    <xf numFmtId="164" fontId="2" fillId="0" borderId="7" xfId="0" applyNumberFormat="1" applyFont="1" applyFill="1" applyBorder="1" applyAlignment="1">
      <alignment horizontal="center" vertical="top" wrapText="1"/>
    </xf>
    <xf numFmtId="165" fontId="12" fillId="0" borderId="5" xfId="0" applyNumberFormat="1" applyFont="1" applyFill="1" applyBorder="1" applyAlignment="1">
      <alignment vertical="top" wrapText="1"/>
    </xf>
    <xf numFmtId="165" fontId="2" fillId="0" borderId="3" xfId="0" applyNumberFormat="1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vertical="top" wrapText="1"/>
    </xf>
    <xf numFmtId="165" fontId="2" fillId="0" borderId="3" xfId="0" applyNumberFormat="1" applyFont="1" applyFill="1" applyBorder="1" applyAlignment="1">
      <alignment horizontal="right" vertical="top" wrapText="1"/>
    </xf>
    <xf numFmtId="165" fontId="2" fillId="0" borderId="5" xfId="0" applyNumberFormat="1" applyFont="1" applyFill="1" applyBorder="1" applyAlignment="1">
      <alignment horizontal="right" vertical="center" wrapText="1"/>
    </xf>
    <xf numFmtId="165" fontId="2" fillId="0" borderId="5" xfId="0" applyNumberFormat="1" applyFont="1" applyFill="1" applyBorder="1" applyAlignment="1">
      <alignment vertical="center" wrapText="1"/>
    </xf>
    <xf numFmtId="165" fontId="2" fillId="0" borderId="5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/>
    </xf>
    <xf numFmtId="165" fontId="2" fillId="0" borderId="4" xfId="0" applyNumberFormat="1" applyFont="1" applyFill="1" applyBorder="1" applyAlignment="1">
      <alignment horizontal="right" vertical="top" wrapText="1"/>
    </xf>
    <xf numFmtId="0" fontId="1" fillId="0" borderId="13" xfId="0" applyNumberFormat="1" applyFont="1" applyFill="1" applyBorder="1" applyAlignment="1" applyProtection="1">
      <alignment horizontal="left" vertical="top" wrapText="1"/>
    </xf>
    <xf numFmtId="14" fontId="1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>
      <alignment horizontal="right" vertical="top" wrapText="1"/>
    </xf>
    <xf numFmtId="0" fontId="0" fillId="0" borderId="3" xfId="0" applyFont="1" applyBorder="1"/>
    <xf numFmtId="164" fontId="2" fillId="0" borderId="8" xfId="0" applyNumberFormat="1" applyFont="1" applyFill="1" applyBorder="1" applyAlignment="1">
      <alignment horizontal="justify" vertical="center" wrapText="1"/>
    </xf>
    <xf numFmtId="0" fontId="0" fillId="0" borderId="1" xfId="0" applyFont="1" applyFill="1" applyBorder="1"/>
    <xf numFmtId="164" fontId="4" fillId="0" borderId="3" xfId="0" applyNumberFormat="1" applyFont="1" applyFill="1" applyBorder="1" applyAlignment="1">
      <alignment horizontal="left" vertical="top" wrapText="1"/>
    </xf>
    <xf numFmtId="166" fontId="4" fillId="2" borderId="1" xfId="1" applyNumberFormat="1" applyFont="1" applyFill="1" applyBorder="1" applyAlignment="1">
      <alignment horizontal="right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 applyProtection="1">
      <alignment vertical="top" wrapText="1"/>
    </xf>
    <xf numFmtId="0" fontId="1" fillId="0" borderId="9" xfId="0" applyNumberFormat="1" applyFont="1" applyFill="1" applyBorder="1" applyAlignment="1" applyProtection="1">
      <alignment horizontal="center" vertical="top" wrapText="1"/>
    </xf>
    <xf numFmtId="164" fontId="2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 applyProtection="1">
      <alignment horizontal="center" vertical="top" wrapText="1"/>
    </xf>
    <xf numFmtId="164" fontId="2" fillId="0" borderId="9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left" vertical="center" wrapText="1"/>
    </xf>
    <xf numFmtId="164" fontId="4" fillId="0" borderId="13" xfId="0" applyNumberFormat="1" applyFont="1" applyFill="1" applyBorder="1" applyAlignment="1">
      <alignment horizontal="center" vertical="top" wrapText="1"/>
    </xf>
    <xf numFmtId="166" fontId="4" fillId="0" borderId="4" xfId="1" applyNumberFormat="1" applyFont="1" applyFill="1" applyBorder="1" applyAlignment="1">
      <alignment horizontal="right" vertical="top" wrapText="1"/>
    </xf>
    <xf numFmtId="0" fontId="0" fillId="0" borderId="6" xfId="0" applyFont="1" applyBorder="1"/>
    <xf numFmtId="0" fontId="1" fillId="0" borderId="9" xfId="0" applyNumberFormat="1" applyFont="1" applyFill="1" applyBorder="1" applyAlignment="1" applyProtection="1">
      <alignment vertical="top" wrapText="1"/>
    </xf>
    <xf numFmtId="0" fontId="1" fillId="0" borderId="11" xfId="0" applyNumberFormat="1" applyFont="1" applyFill="1" applyBorder="1" applyAlignment="1" applyProtection="1">
      <alignment vertical="top" wrapText="1"/>
    </xf>
    <xf numFmtId="0" fontId="1" fillId="0" borderId="13" xfId="0" applyNumberFormat="1" applyFont="1" applyFill="1" applyBorder="1" applyAlignment="1" applyProtection="1">
      <alignment vertical="top" wrapText="1"/>
    </xf>
    <xf numFmtId="49" fontId="2" fillId="0" borderId="8" xfId="0" applyNumberFormat="1" applyFont="1" applyFill="1" applyBorder="1" applyAlignment="1">
      <alignment vertical="top" wrapText="1"/>
    </xf>
    <xf numFmtId="49" fontId="2" fillId="0" borderId="12" xfId="0" applyNumberFormat="1" applyFont="1" applyFill="1" applyBorder="1" applyAlignment="1">
      <alignment vertical="top" wrapText="1"/>
    </xf>
    <xf numFmtId="49" fontId="2" fillId="0" borderId="10" xfId="0" applyNumberFormat="1" applyFont="1" applyFill="1" applyBorder="1" applyAlignment="1">
      <alignment vertical="top" wrapText="1"/>
    </xf>
    <xf numFmtId="43" fontId="2" fillId="0" borderId="4" xfId="1" applyFont="1" applyFill="1" applyBorder="1" applyAlignment="1">
      <alignment horizontal="right" vertical="top" wrapText="1"/>
    </xf>
    <xf numFmtId="43" fontId="2" fillId="0" borderId="5" xfId="1" applyFont="1" applyFill="1" applyBorder="1" applyAlignment="1">
      <alignment horizontal="right" vertical="top" wrapText="1"/>
    </xf>
    <xf numFmtId="49" fontId="2" fillId="0" borderId="5" xfId="0" applyNumberFormat="1" applyFont="1" applyFill="1" applyBorder="1" applyAlignment="1">
      <alignment vertical="top" wrapText="1"/>
    </xf>
    <xf numFmtId="165" fontId="2" fillId="0" borderId="4" xfId="0" applyNumberFormat="1" applyFont="1" applyFill="1" applyBorder="1" applyAlignment="1">
      <alignment horizontal="right" vertical="center" wrapText="1"/>
    </xf>
    <xf numFmtId="0" fontId="1" fillId="0" borderId="7" xfId="0" applyNumberFormat="1" applyFont="1" applyFill="1" applyBorder="1" applyAlignment="1" applyProtection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0" fontId="13" fillId="0" borderId="1" xfId="0" applyFont="1" applyBorder="1"/>
    <xf numFmtId="49" fontId="4" fillId="0" borderId="8" xfId="0" applyNumberFormat="1" applyFont="1" applyFill="1" applyBorder="1" applyAlignment="1">
      <alignment vertical="top" wrapText="1"/>
    </xf>
    <xf numFmtId="0" fontId="3" fillId="0" borderId="9" xfId="0" applyNumberFormat="1" applyFont="1" applyFill="1" applyBorder="1" applyAlignment="1" applyProtection="1">
      <alignment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169" fontId="4" fillId="0" borderId="3" xfId="1" applyNumberFormat="1" applyFont="1" applyFill="1" applyBorder="1" applyAlignment="1">
      <alignment vertical="top" wrapText="1"/>
    </xf>
    <xf numFmtId="0" fontId="13" fillId="0" borderId="0" xfId="0" applyFont="1"/>
    <xf numFmtId="164" fontId="4" fillId="0" borderId="5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 applyProtection="1">
      <alignment vertical="center" wrapText="1"/>
    </xf>
    <xf numFmtId="164" fontId="4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top" wrapText="1"/>
    </xf>
    <xf numFmtId="49" fontId="2" fillId="0" borderId="8" xfId="0" applyNumberFormat="1" applyFont="1" applyFill="1" applyBorder="1" applyAlignment="1">
      <alignment horizontal="right" vertical="top" wrapText="1"/>
    </xf>
    <xf numFmtId="49" fontId="2" fillId="0" borderId="12" xfId="0" applyNumberFormat="1" applyFont="1" applyFill="1" applyBorder="1" applyAlignment="1">
      <alignment horizontal="right" vertical="top" wrapText="1"/>
    </xf>
    <xf numFmtId="0" fontId="1" fillId="0" borderId="9" xfId="0" applyNumberFormat="1" applyFont="1" applyFill="1" applyBorder="1" applyAlignment="1" applyProtection="1">
      <alignment horizontal="left" vertical="top" wrapText="1"/>
    </xf>
    <xf numFmtId="0" fontId="1" fillId="0" borderId="13" xfId="0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right" vertical="top" wrapText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0" fontId="0" fillId="3" borderId="1" xfId="0" applyFont="1" applyFill="1" applyBorder="1"/>
    <xf numFmtId="49" fontId="2" fillId="3" borderId="2" xfId="0" applyNumberFormat="1" applyFont="1" applyFill="1" applyBorder="1" applyAlignment="1">
      <alignment horizontal="right" vertical="top" wrapText="1"/>
    </xf>
    <xf numFmtId="0" fontId="1" fillId="3" borderId="7" xfId="0" applyNumberFormat="1" applyFont="1" applyFill="1" applyBorder="1" applyAlignment="1" applyProtection="1">
      <alignment horizontal="left" vertical="top" wrapText="1"/>
    </xf>
    <xf numFmtId="0" fontId="0" fillId="3" borderId="0" xfId="0" applyFont="1" applyFill="1"/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right" vertical="top" wrapText="1"/>
    </xf>
    <xf numFmtId="168" fontId="0" fillId="0" borderId="0" xfId="0" applyNumberFormat="1" applyFont="1" applyFill="1"/>
    <xf numFmtId="0" fontId="0" fillId="0" borderId="0" xfId="0" applyFont="1" applyFill="1"/>
    <xf numFmtId="0" fontId="0" fillId="0" borderId="4" xfId="0" applyFont="1" applyFill="1" applyBorder="1"/>
    <xf numFmtId="49" fontId="1" fillId="0" borderId="12" xfId="0" applyNumberFormat="1" applyFont="1" applyFill="1" applyBorder="1" applyAlignment="1" applyProtection="1">
      <alignment horizontal="left" vertical="center" wrapText="1"/>
    </xf>
    <xf numFmtId="164" fontId="4" fillId="0" borderId="8" xfId="0" applyNumberFormat="1" applyFont="1" applyFill="1" applyBorder="1" applyAlignment="1">
      <alignment horizontal="justify" vertical="center" wrapText="1"/>
    </xf>
    <xf numFmtId="164" fontId="4" fillId="0" borderId="5" xfId="0" applyNumberFormat="1" applyFont="1" applyFill="1" applyBorder="1" applyAlignment="1">
      <alignment horizontal="justify" vertical="top" wrapText="1"/>
    </xf>
    <xf numFmtId="0" fontId="13" fillId="0" borderId="1" xfId="0" applyFont="1" applyFill="1" applyBorder="1"/>
    <xf numFmtId="0" fontId="13" fillId="0" borderId="0" xfId="0" applyFont="1" applyFill="1"/>
    <xf numFmtId="164" fontId="4" fillId="0" borderId="4" xfId="0" applyNumberFormat="1" applyFont="1" applyFill="1" applyBorder="1" applyAlignment="1">
      <alignment horizontal="center" vertical="top" wrapText="1"/>
    </xf>
    <xf numFmtId="49" fontId="2" fillId="0" borderId="12" xfId="0" applyNumberFormat="1" applyFont="1" applyFill="1" applyBorder="1" applyAlignment="1">
      <alignment horizontal="right" vertical="top" wrapText="1"/>
    </xf>
    <xf numFmtId="0" fontId="1" fillId="0" borderId="13" xfId="0" applyNumberFormat="1" applyFont="1" applyFill="1" applyBorder="1" applyAlignment="1" applyProtection="1">
      <alignment horizontal="left" vertical="top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168" fontId="0" fillId="0" borderId="0" xfId="0" applyNumberFormat="1" applyFont="1" applyFill="1" applyBorder="1"/>
    <xf numFmtId="166" fontId="4" fillId="0" borderId="0" xfId="1" applyNumberFormat="1" applyFont="1" applyFill="1" applyBorder="1" applyAlignment="1">
      <alignment horizontal="distributed" wrapText="1"/>
    </xf>
    <xf numFmtId="0" fontId="0" fillId="0" borderId="0" xfId="0" applyFont="1" applyFill="1" applyBorder="1"/>
    <xf numFmtId="169" fontId="2" fillId="0" borderId="1" xfId="1" applyNumberFormat="1" applyFont="1" applyFill="1" applyBorder="1" applyAlignment="1">
      <alignment horizontal="right" vertical="top" wrapText="1"/>
    </xf>
    <xf numFmtId="165" fontId="2" fillId="0" borderId="1" xfId="0" applyNumberFormat="1" applyFont="1" applyFill="1" applyBorder="1" applyAlignment="1">
      <alignment horizontal="right" wrapText="1"/>
    </xf>
    <xf numFmtId="0" fontId="0" fillId="0" borderId="0" xfId="0" applyFill="1"/>
    <xf numFmtId="164" fontId="2" fillId="0" borderId="7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 applyProtection="1">
      <alignment vertical="top" wrapText="1"/>
    </xf>
    <xf numFmtId="49" fontId="2" fillId="0" borderId="8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right" vertical="top" wrapText="1"/>
    </xf>
    <xf numFmtId="49" fontId="2" fillId="0" borderId="12" xfId="0" applyNumberFormat="1" applyFont="1" applyFill="1" applyBorder="1" applyAlignment="1">
      <alignment horizontal="right" vertical="top" wrapText="1"/>
    </xf>
    <xf numFmtId="0" fontId="1" fillId="0" borderId="9" xfId="0" applyNumberFormat="1" applyFont="1" applyFill="1" applyBorder="1" applyAlignment="1" applyProtection="1">
      <alignment horizontal="left" vertical="top" wrapText="1"/>
    </xf>
    <xf numFmtId="0" fontId="1" fillId="0" borderId="13" xfId="0" applyNumberFormat="1" applyFont="1" applyFill="1" applyBorder="1" applyAlignment="1" applyProtection="1">
      <alignment horizontal="left" vertical="top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top" wrapText="1"/>
    </xf>
    <xf numFmtId="0" fontId="0" fillId="2" borderId="0" xfId="0" applyFont="1" applyFill="1"/>
    <xf numFmtId="0" fontId="1" fillId="2" borderId="1" xfId="0" applyFont="1" applyFill="1" applyBorder="1" applyAlignment="1">
      <alignment horizontal="center" vertical="top"/>
    </xf>
    <xf numFmtId="166" fontId="4" fillId="2" borderId="3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vertical="top" wrapText="1"/>
    </xf>
    <xf numFmtId="166" fontId="2" fillId="2" borderId="5" xfId="1" applyNumberFormat="1" applyFont="1" applyFill="1" applyBorder="1" applyAlignment="1">
      <alignment horizontal="right" vertical="top" wrapText="1"/>
    </xf>
    <xf numFmtId="4" fontId="10" fillId="2" borderId="5" xfId="0" applyNumberFormat="1" applyFont="1" applyFill="1" applyBorder="1" applyAlignment="1" applyProtection="1">
      <alignment horizontal="right" vertical="center" wrapText="1"/>
    </xf>
    <xf numFmtId="43" fontId="2" fillId="2" borderId="3" xfId="1" applyFont="1" applyFill="1" applyBorder="1" applyAlignment="1">
      <alignment horizontal="right" vertical="top" wrapText="1"/>
    </xf>
    <xf numFmtId="43" fontId="2" fillId="2" borderId="5" xfId="1" applyFont="1" applyFill="1" applyBorder="1" applyAlignment="1">
      <alignment horizontal="right" vertical="top" wrapText="1"/>
    </xf>
    <xf numFmtId="166" fontId="4" fillId="2" borderId="1" xfId="1" applyNumberFormat="1" applyFont="1" applyFill="1" applyBorder="1" applyAlignment="1">
      <alignment horizontal="distributed" wrapText="1"/>
    </xf>
    <xf numFmtId="166" fontId="4" fillId="2" borderId="3" xfId="1" applyNumberFormat="1" applyFont="1" applyFill="1" applyBorder="1" applyAlignment="1">
      <alignment horizontal="distributed" wrapText="1"/>
    </xf>
    <xf numFmtId="166" fontId="2" fillId="2" borderId="1" xfId="1" applyNumberFormat="1" applyFont="1" applyFill="1" applyBorder="1" applyAlignment="1">
      <alignment horizontal="right" vertical="top" wrapText="1"/>
    </xf>
    <xf numFmtId="165" fontId="2" fillId="2" borderId="4" xfId="0" applyNumberFormat="1" applyFont="1" applyFill="1" applyBorder="1" applyAlignment="1">
      <alignment vertical="top" wrapText="1"/>
    </xf>
    <xf numFmtId="166" fontId="2" fillId="2" borderId="5" xfId="1" applyNumberFormat="1" applyFont="1" applyFill="1" applyBorder="1" applyAlignment="1">
      <alignment horizontal="right" vertical="center" wrapText="1"/>
    </xf>
    <xf numFmtId="166" fontId="2" fillId="2" borderId="4" xfId="1" applyNumberFormat="1" applyFont="1" applyFill="1" applyBorder="1" applyAlignment="1">
      <alignment horizontal="right" vertical="center" wrapText="1"/>
    </xf>
    <xf numFmtId="166" fontId="2" fillId="2" borderId="5" xfId="1" applyNumberFormat="1" applyFont="1" applyFill="1" applyBorder="1" applyAlignment="1">
      <alignment vertical="center" wrapText="1"/>
    </xf>
    <xf numFmtId="166" fontId="4" fillId="2" borderId="1" xfId="1" applyNumberFormat="1" applyFont="1" applyFill="1" applyBorder="1" applyAlignment="1">
      <alignment vertical="center" wrapText="1"/>
    </xf>
    <xf numFmtId="169" fontId="2" fillId="2" borderId="1" xfId="1" applyNumberFormat="1" applyFont="1" applyFill="1" applyBorder="1" applyAlignment="1">
      <alignment vertical="top" wrapText="1"/>
    </xf>
    <xf numFmtId="166" fontId="2" fillId="2" borderId="4" xfId="1" applyNumberFormat="1" applyFont="1" applyFill="1" applyBorder="1" applyAlignment="1">
      <alignment horizontal="right" vertical="top" wrapText="1"/>
    </xf>
    <xf numFmtId="166" fontId="4" fillId="2" borderId="4" xfId="1" applyNumberFormat="1" applyFont="1" applyFill="1" applyBorder="1" applyAlignment="1">
      <alignment horizontal="right" vertical="top" wrapText="1"/>
    </xf>
    <xf numFmtId="167" fontId="2" fillId="2" borderId="1" xfId="1" applyNumberFormat="1" applyFont="1" applyFill="1" applyBorder="1" applyAlignment="1">
      <alignment horizontal="right" vertical="top" wrapText="1"/>
    </xf>
    <xf numFmtId="166" fontId="4" fillId="2" borderId="3" xfId="1" applyNumberFormat="1" applyFont="1" applyFill="1" applyBorder="1" applyAlignment="1">
      <alignment horizontal="right" vertical="top" wrapText="1"/>
    </xf>
    <xf numFmtId="165" fontId="2" fillId="2" borderId="1" xfId="0" applyNumberFormat="1" applyFont="1" applyFill="1" applyBorder="1" applyAlignment="1">
      <alignment horizontal="right" vertical="top" wrapText="1"/>
    </xf>
    <xf numFmtId="165" fontId="2" fillId="2" borderId="4" xfId="0" applyNumberFormat="1" applyFont="1" applyFill="1" applyBorder="1" applyAlignment="1">
      <alignment horizontal="right" vertical="top" wrapText="1"/>
    </xf>
    <xf numFmtId="165" fontId="4" fillId="2" borderId="1" xfId="0" applyNumberFormat="1" applyFont="1" applyFill="1" applyBorder="1" applyAlignment="1">
      <alignment horizontal="right" vertical="top" wrapText="1"/>
    </xf>
    <xf numFmtId="0" fontId="0" fillId="2" borderId="1" xfId="0" applyFont="1" applyFill="1" applyBorder="1"/>
    <xf numFmtId="43" fontId="2" fillId="2" borderId="1" xfId="1" applyFont="1" applyFill="1" applyBorder="1" applyAlignment="1">
      <alignment horizontal="right" vertical="top" wrapText="1"/>
    </xf>
    <xf numFmtId="165" fontId="2" fillId="2" borderId="3" xfId="0" applyNumberFormat="1" applyFont="1" applyFill="1" applyBorder="1" applyAlignment="1">
      <alignment vertical="top" wrapText="1"/>
    </xf>
    <xf numFmtId="169" fontId="4" fillId="2" borderId="1" xfId="1" applyNumberFormat="1" applyFont="1" applyFill="1" applyBorder="1" applyAlignment="1">
      <alignment vertical="top" wrapText="1"/>
    </xf>
    <xf numFmtId="164" fontId="2" fillId="0" borderId="12" xfId="0" applyNumberFormat="1" applyFont="1" applyFill="1" applyBorder="1" applyAlignment="1">
      <alignment horizontal="justify" vertical="center" wrapText="1"/>
    </xf>
    <xf numFmtId="165" fontId="2" fillId="0" borderId="3" xfId="1" applyNumberFormat="1" applyFont="1" applyFill="1" applyBorder="1" applyAlignment="1">
      <alignment horizontal="right" vertical="top" wrapText="1"/>
    </xf>
    <xf numFmtId="165" fontId="2" fillId="2" borderId="5" xfId="1" applyNumberFormat="1" applyFont="1" applyFill="1" applyBorder="1" applyAlignment="1">
      <alignment vertical="top" wrapText="1"/>
    </xf>
    <xf numFmtId="165" fontId="2" fillId="0" borderId="5" xfId="1" applyNumberFormat="1" applyFont="1" applyFill="1" applyBorder="1" applyAlignment="1">
      <alignment horizontal="right" vertical="top" wrapText="1"/>
    </xf>
    <xf numFmtId="165" fontId="2" fillId="2" borderId="5" xfId="1" applyNumberFormat="1" applyFont="1" applyFill="1" applyBorder="1" applyAlignment="1">
      <alignment vertical="center" wrapText="1"/>
    </xf>
    <xf numFmtId="165" fontId="2" fillId="0" borderId="4" xfId="1" applyNumberFormat="1" applyFont="1" applyFill="1" applyBorder="1" applyAlignment="1">
      <alignment horizontal="right" vertical="top" wrapText="1"/>
    </xf>
    <xf numFmtId="165" fontId="2" fillId="2" borderId="5" xfId="1" applyNumberFormat="1" applyFont="1" applyFill="1" applyBorder="1" applyAlignment="1">
      <alignment horizontal="center" vertical="top" wrapText="1"/>
    </xf>
    <xf numFmtId="165" fontId="4" fillId="0" borderId="5" xfId="1" applyNumberFormat="1" applyFont="1" applyFill="1" applyBorder="1" applyAlignment="1">
      <alignment horizontal="right" vertical="top" wrapText="1"/>
    </xf>
    <xf numFmtId="165" fontId="4" fillId="2" borderId="1" xfId="1" applyNumberFormat="1" applyFont="1" applyFill="1" applyBorder="1" applyAlignment="1">
      <alignment horizontal="right" vertical="top" wrapText="1"/>
    </xf>
    <xf numFmtId="165" fontId="4" fillId="0" borderId="1" xfId="1" applyNumberFormat="1" applyFont="1" applyFill="1" applyBorder="1" applyAlignment="1">
      <alignment horizontal="right" vertical="top" wrapText="1"/>
    </xf>
    <xf numFmtId="165" fontId="2" fillId="0" borderId="1" xfId="1" applyNumberFormat="1" applyFont="1" applyFill="1" applyBorder="1" applyAlignment="1">
      <alignment horizontal="right" vertical="top" wrapText="1"/>
    </xf>
    <xf numFmtId="165" fontId="2" fillId="2" borderId="1" xfId="1" applyNumberFormat="1" applyFont="1" applyFill="1" applyBorder="1" applyAlignment="1">
      <alignment horizontal="right" vertical="top" wrapText="1"/>
    </xf>
    <xf numFmtId="165" fontId="2" fillId="2" borderId="3" xfId="1" applyNumberFormat="1" applyFont="1" applyFill="1" applyBorder="1" applyAlignment="1">
      <alignment horizontal="right" vertical="top" wrapText="1"/>
    </xf>
    <xf numFmtId="170" fontId="2" fillId="2" borderId="4" xfId="1" applyNumberFormat="1" applyFont="1" applyFill="1" applyBorder="1" applyAlignment="1">
      <alignment horizontal="right" vertical="top" wrapText="1"/>
    </xf>
    <xf numFmtId="169" fontId="2" fillId="2" borderId="1" xfId="1" applyNumberFormat="1" applyFont="1" applyFill="1" applyBorder="1" applyAlignment="1">
      <alignment horizontal="right" vertical="top" wrapText="1"/>
    </xf>
    <xf numFmtId="169" fontId="2" fillId="2" borderId="4" xfId="1" applyNumberFormat="1" applyFont="1" applyFill="1" applyBorder="1" applyAlignment="1">
      <alignment horizontal="right" vertical="top" wrapText="1"/>
    </xf>
    <xf numFmtId="169" fontId="2" fillId="2" borderId="5" xfId="1" applyNumberFormat="1" applyFont="1" applyFill="1" applyBorder="1" applyAlignment="1">
      <alignment horizontal="right" vertical="top" wrapText="1"/>
    </xf>
    <xf numFmtId="169" fontId="4" fillId="0" borderId="1" xfId="1" applyNumberFormat="1" applyFont="1" applyFill="1" applyBorder="1" applyAlignment="1">
      <alignment vertical="center" wrapText="1"/>
    </xf>
    <xf numFmtId="171" fontId="2" fillId="0" borderId="5" xfId="1" applyNumberFormat="1" applyFont="1" applyFill="1" applyBorder="1" applyAlignment="1">
      <alignment horizontal="right" vertical="top" wrapText="1"/>
    </xf>
    <xf numFmtId="171" fontId="2" fillId="0" borderId="3" xfId="1" applyNumberFormat="1" applyFont="1" applyFill="1" applyBorder="1" applyAlignment="1">
      <alignment horizontal="right" vertical="top" wrapText="1"/>
    </xf>
    <xf numFmtId="169" fontId="4" fillId="0" borderId="1" xfId="1" applyNumberFormat="1" applyFont="1" applyFill="1" applyBorder="1" applyAlignment="1">
      <alignment horizontal="right" vertical="top" wrapText="1"/>
    </xf>
    <xf numFmtId="169" fontId="2" fillId="0" borderId="3" xfId="1" applyNumberFormat="1" applyFont="1" applyFill="1" applyBorder="1" applyAlignment="1">
      <alignment horizontal="right" vertical="top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 applyProtection="1">
      <alignment vertical="top" wrapText="1"/>
    </xf>
    <xf numFmtId="0" fontId="8" fillId="2" borderId="0" xfId="0" applyFont="1" applyFill="1" applyAlignment="1">
      <alignment horizontal="center"/>
    </xf>
    <xf numFmtId="168" fontId="0" fillId="2" borderId="0" xfId="0" applyNumberFormat="1" applyFont="1" applyFill="1"/>
    <xf numFmtId="0" fontId="6" fillId="2" borderId="0" xfId="0" applyFont="1" applyFill="1"/>
    <xf numFmtId="43" fontId="2" fillId="2" borderId="4" xfId="1" applyFont="1" applyFill="1" applyBorder="1" applyAlignment="1">
      <alignment horizontal="right" vertical="top" wrapText="1"/>
    </xf>
    <xf numFmtId="165" fontId="2" fillId="2" borderId="3" xfId="0" applyNumberFormat="1" applyFont="1" applyFill="1" applyBorder="1" applyAlignment="1">
      <alignment horizontal="right" vertical="top" wrapText="1"/>
    </xf>
    <xf numFmtId="169" fontId="4" fillId="2" borderId="1" xfId="1" applyNumberFormat="1" applyFont="1" applyFill="1" applyBorder="1" applyAlignment="1">
      <alignment vertical="center" wrapText="1"/>
    </xf>
    <xf numFmtId="167" fontId="2" fillId="2" borderId="3" xfId="1" applyNumberFormat="1" applyFont="1" applyFill="1" applyBorder="1" applyAlignment="1">
      <alignment horizontal="right" vertical="top" wrapText="1"/>
    </xf>
    <xf numFmtId="169" fontId="4" fillId="2" borderId="3" xfId="1" applyNumberFormat="1" applyFont="1" applyFill="1" applyBorder="1" applyAlignment="1">
      <alignment vertical="top" wrapText="1"/>
    </xf>
    <xf numFmtId="165" fontId="2" fillId="2" borderId="5" xfId="1" applyNumberFormat="1" applyFont="1" applyFill="1" applyBorder="1" applyAlignment="1">
      <alignment horizontal="right" vertical="top" wrapText="1"/>
    </xf>
    <xf numFmtId="165" fontId="2" fillId="2" borderId="4" xfId="1" applyNumberFormat="1" applyFont="1" applyFill="1" applyBorder="1" applyAlignment="1">
      <alignment horizontal="right" vertical="top" wrapText="1"/>
    </xf>
    <xf numFmtId="165" fontId="4" fillId="2" borderId="5" xfId="1" applyNumberFormat="1" applyFont="1" applyFill="1" applyBorder="1" applyAlignment="1">
      <alignment horizontal="right" vertical="top" wrapText="1"/>
    </xf>
    <xf numFmtId="164" fontId="2" fillId="0" borderId="8" xfId="0" applyNumberFormat="1" applyFont="1" applyFill="1" applyBorder="1" applyAlignment="1">
      <alignment horizontal="left" vertical="center" wrapText="1"/>
    </xf>
    <xf numFmtId="164" fontId="4" fillId="0" borderId="8" xfId="0" applyNumberFormat="1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165" fontId="4" fillId="2" borderId="3" xfId="1" applyNumberFormat="1" applyFont="1" applyFill="1" applyBorder="1" applyAlignment="1">
      <alignment horizontal="right" vertical="top" wrapText="1"/>
    </xf>
    <xf numFmtId="167" fontId="2" fillId="2" borderId="4" xfId="0" applyNumberFormat="1" applyFont="1" applyFill="1" applyBorder="1" applyAlignment="1">
      <alignment horizontal="right" vertical="top" wrapText="1"/>
    </xf>
    <xf numFmtId="167" fontId="2" fillId="2" borderId="1" xfId="0" applyNumberFormat="1" applyFont="1" applyFill="1" applyBorder="1" applyAlignment="1">
      <alignment horizontal="right" vertical="top" wrapText="1"/>
    </xf>
    <xf numFmtId="169" fontId="4" fillId="2" borderId="1" xfId="1" applyNumberFormat="1" applyFont="1" applyFill="1" applyBorder="1" applyAlignment="1">
      <alignment horizontal="right" vertical="top" wrapText="1"/>
    </xf>
    <xf numFmtId="164" fontId="4" fillId="2" borderId="2" xfId="0" applyNumberFormat="1" applyFont="1" applyFill="1" applyBorder="1" applyAlignment="1">
      <alignment horizontal="justify" vertical="center" wrapText="1"/>
    </xf>
    <xf numFmtId="49" fontId="2" fillId="2" borderId="2" xfId="0" applyNumberFormat="1" applyFont="1" applyFill="1" applyBorder="1" applyAlignment="1">
      <alignment horizontal="right" vertical="top" wrapText="1"/>
    </xf>
    <xf numFmtId="0" fontId="1" fillId="2" borderId="7" xfId="0" applyNumberFormat="1" applyFont="1" applyFill="1" applyBorder="1" applyAlignment="1" applyProtection="1">
      <alignment horizontal="left" vertical="top" wrapText="1"/>
    </xf>
    <xf numFmtId="164" fontId="4" fillId="2" borderId="7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right" vertical="top" wrapText="1"/>
    </xf>
    <xf numFmtId="0" fontId="1" fillId="2" borderId="9" xfId="0" applyNumberFormat="1" applyFont="1" applyFill="1" applyBorder="1" applyAlignment="1" applyProtection="1">
      <alignment horizontal="left" vertical="top" wrapText="1"/>
    </xf>
    <xf numFmtId="164" fontId="2" fillId="2" borderId="7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justify" vertical="center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 applyProtection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  <xf numFmtId="0" fontId="1" fillId="2" borderId="13" xfId="0" applyNumberFormat="1" applyFont="1" applyFill="1" applyBorder="1" applyAlignment="1" applyProtection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 applyProtection="1">
      <alignment horizontal="left" vertical="center" wrapText="1"/>
    </xf>
    <xf numFmtId="49" fontId="7" fillId="2" borderId="4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164" fontId="5" fillId="2" borderId="7" xfId="0" applyNumberFormat="1" applyFont="1" applyFill="1" applyBorder="1" applyAlignment="1">
      <alignment horizontal="center" vertical="top" wrapText="1"/>
    </xf>
    <xf numFmtId="0" fontId="1" fillId="2" borderId="12" xfId="0" applyNumberFormat="1" applyFont="1" applyFill="1" applyBorder="1" applyAlignment="1" applyProtection="1">
      <alignment horizontal="left" vertical="top" wrapText="1"/>
    </xf>
    <xf numFmtId="0" fontId="1" fillId="2" borderId="12" xfId="0" applyNumberFormat="1" applyFont="1" applyFill="1" applyBorder="1" applyAlignment="1" applyProtection="1">
      <alignment horizontal="center" vertical="top" wrapText="1"/>
    </xf>
    <xf numFmtId="0" fontId="1" fillId="2" borderId="2" xfId="0" applyNumberFormat="1" applyFont="1" applyFill="1" applyBorder="1" applyAlignment="1" applyProtection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center" vertical="top" wrapText="1"/>
    </xf>
    <xf numFmtId="0" fontId="13" fillId="2" borderId="1" xfId="0" applyFont="1" applyFill="1" applyBorder="1"/>
    <xf numFmtId="49" fontId="4" fillId="2" borderId="2" xfId="0" applyNumberFormat="1" applyFont="1" applyFill="1" applyBorder="1" applyAlignment="1">
      <alignment horizontal="right" vertical="top" wrapText="1"/>
    </xf>
    <xf numFmtId="0" fontId="3" fillId="2" borderId="7" xfId="0" applyNumberFormat="1" applyFont="1" applyFill="1" applyBorder="1" applyAlignment="1" applyProtection="1">
      <alignment horizontal="left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49" fontId="11" fillId="2" borderId="1" xfId="0" applyNumberFormat="1" applyFont="1" applyFill="1" applyBorder="1" applyAlignment="1">
      <alignment horizontal="center" vertical="top" wrapText="1"/>
    </xf>
    <xf numFmtId="4" fontId="2" fillId="2" borderId="1" xfId="1" applyNumberFormat="1" applyFont="1" applyFill="1" applyBorder="1" applyAlignment="1">
      <alignment horizontal="right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left" vertical="top" wrapText="1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3" fillId="2" borderId="7" xfId="0" applyNumberFormat="1" applyFont="1" applyFill="1" applyBorder="1" applyAlignment="1" applyProtection="1">
      <alignment horizontal="left" vertical="center" wrapText="1"/>
    </xf>
    <xf numFmtId="0" fontId="0" fillId="2" borderId="2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49" fontId="4" fillId="2" borderId="8" xfId="0" applyNumberFormat="1" applyFont="1" applyFill="1" applyBorder="1" applyAlignment="1">
      <alignment horizontal="right" vertical="top" wrapText="1"/>
    </xf>
    <xf numFmtId="49" fontId="4" fillId="2" borderId="7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0" xfId="0" applyFont="1" applyFill="1" applyBorder="1"/>
    <xf numFmtId="0" fontId="1" fillId="2" borderId="1" xfId="0" applyFont="1" applyFill="1" applyBorder="1"/>
    <xf numFmtId="165" fontId="2" fillId="2" borderId="1" xfId="0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distributed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0" fontId="1" fillId="2" borderId="4" xfId="0" applyNumberFormat="1" applyFont="1" applyFill="1" applyBorder="1" applyAlignment="1" applyProtection="1">
      <alignment horizontal="center" vertical="top" wrapText="1"/>
    </xf>
    <xf numFmtId="49" fontId="2" fillId="0" borderId="8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 applyProtection="1">
      <alignment vertical="top" wrapText="1"/>
    </xf>
    <xf numFmtId="0" fontId="1" fillId="2" borderId="0" xfId="0" applyFont="1" applyFill="1"/>
    <xf numFmtId="164" fontId="2" fillId="0" borderId="7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166" fontId="4" fillId="2" borderId="2" xfId="1" applyNumberFormat="1" applyFont="1" applyFill="1" applyBorder="1" applyAlignment="1">
      <alignment horizontal="distributed" wrapText="1"/>
    </xf>
    <xf numFmtId="166" fontId="4" fillId="2" borderId="7" xfId="1" applyNumberFormat="1" applyFont="1" applyFill="1" applyBorder="1" applyAlignment="1">
      <alignment horizontal="distributed" wrapText="1"/>
    </xf>
    <xf numFmtId="165" fontId="10" fillId="2" borderId="7" xfId="0" applyNumberFormat="1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right" vertical="center" wrapText="1"/>
    </xf>
    <xf numFmtId="0" fontId="1" fillId="2" borderId="9" xfId="0" applyNumberFormat="1" applyFont="1" applyFill="1" applyBorder="1" applyAlignment="1" applyProtection="1">
      <alignment vertical="center" wrapText="1"/>
    </xf>
    <xf numFmtId="167" fontId="2" fillId="0" borderId="1" xfId="0" applyNumberFormat="1" applyFont="1" applyFill="1" applyBorder="1" applyAlignment="1">
      <alignment horizontal="right" vertical="top" wrapText="1"/>
    </xf>
    <xf numFmtId="165" fontId="4" fillId="2" borderId="3" xfId="1" applyNumberFormat="1" applyFont="1" applyFill="1" applyBorder="1" applyAlignment="1">
      <alignment horizontal="right" wrapText="1"/>
    </xf>
    <xf numFmtId="165" fontId="4" fillId="2" borderId="1" xfId="1" applyNumberFormat="1" applyFont="1" applyFill="1" applyBorder="1" applyAlignment="1">
      <alignment vertical="center" wrapText="1"/>
    </xf>
    <xf numFmtId="165" fontId="2" fillId="3" borderId="1" xfId="1" applyNumberFormat="1" applyFont="1" applyFill="1" applyBorder="1" applyAlignment="1">
      <alignment vertical="top" wrapText="1"/>
    </xf>
    <xf numFmtId="165" fontId="4" fillId="2" borderId="1" xfId="1" applyNumberFormat="1" applyFont="1" applyFill="1" applyBorder="1" applyAlignment="1">
      <alignment vertical="top" wrapText="1"/>
    </xf>
    <xf numFmtId="165" fontId="4" fillId="2" borderId="4" xfId="1" applyNumberFormat="1" applyFont="1" applyFill="1" applyBorder="1" applyAlignment="1">
      <alignment horizontal="right" vertical="top" wrapText="1"/>
    </xf>
    <xf numFmtId="43" fontId="4" fillId="2" borderId="1" xfId="1" applyFont="1" applyFill="1" applyBorder="1" applyAlignment="1">
      <alignment horizontal="distributed" wrapText="1"/>
    </xf>
    <xf numFmtId="43" fontId="4" fillId="2" borderId="3" xfId="1" applyFont="1" applyFill="1" applyBorder="1" applyAlignment="1">
      <alignment horizontal="distributed" wrapText="1"/>
    </xf>
    <xf numFmtId="168" fontId="4" fillId="2" borderId="1" xfId="1" applyNumberFormat="1" applyFont="1" applyFill="1" applyBorder="1" applyAlignment="1">
      <alignment horizontal="distributed" wrapText="1"/>
    </xf>
    <xf numFmtId="168" fontId="4" fillId="2" borderId="3" xfId="1" applyNumberFormat="1" applyFont="1" applyFill="1" applyBorder="1" applyAlignment="1">
      <alignment horizontal="distributed" wrapText="1"/>
    </xf>
    <xf numFmtId="0" fontId="1" fillId="2" borderId="4" xfId="0" applyNumberFormat="1" applyFont="1" applyFill="1" applyBorder="1" applyAlignment="1" applyProtection="1">
      <alignment horizontal="center" vertical="top" wrapText="1"/>
    </xf>
    <xf numFmtId="165" fontId="2" fillId="2" borderId="3" xfId="1" applyNumberFormat="1" applyFont="1" applyFill="1" applyBorder="1" applyAlignment="1">
      <alignment horizontal="right" vertical="top" wrapText="1"/>
    </xf>
    <xf numFmtId="165" fontId="2" fillId="2" borderId="5" xfId="1" applyNumberFormat="1" applyFont="1" applyFill="1" applyBorder="1" applyAlignment="1">
      <alignment horizontal="right" vertical="top" wrapText="1"/>
    </xf>
    <xf numFmtId="165" fontId="2" fillId="2" borderId="4" xfId="1" applyNumberFormat="1" applyFont="1" applyFill="1" applyBorder="1" applyAlignment="1">
      <alignment horizontal="right" vertical="top" wrapText="1"/>
    </xf>
    <xf numFmtId="49" fontId="2" fillId="0" borderId="3" xfId="0" applyNumberFormat="1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4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vertical="top" wrapText="1"/>
    </xf>
    <xf numFmtId="49" fontId="2" fillId="0" borderId="4" xfId="0" applyNumberFormat="1" applyFont="1" applyFill="1" applyBorder="1" applyAlignment="1">
      <alignment vertical="top" wrapText="1"/>
    </xf>
    <xf numFmtId="0" fontId="8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14" fillId="2" borderId="0" xfId="0" applyFont="1" applyFill="1" applyAlignment="1">
      <alignment horizontal="center"/>
    </xf>
    <xf numFmtId="49" fontId="2" fillId="0" borderId="8" xfId="0" applyNumberFormat="1" applyFont="1" applyFill="1" applyBorder="1" applyAlignment="1">
      <alignment horizontal="center" vertical="top" wrapText="1"/>
    </xf>
    <xf numFmtId="49" fontId="2" fillId="0" borderId="10" xfId="0" applyNumberFormat="1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49" fontId="7" fillId="2" borderId="4" xfId="0" applyNumberFormat="1" applyFont="1" applyFill="1" applyBorder="1" applyAlignment="1">
      <alignment horizontal="center" vertical="top" wrapText="1"/>
    </xf>
    <xf numFmtId="0" fontId="14" fillId="2" borderId="0" xfId="0" applyFont="1" applyFill="1"/>
    <xf numFmtId="0" fontId="1" fillId="2" borderId="0" xfId="0" applyFont="1" applyFill="1"/>
    <xf numFmtId="0" fontId="1" fillId="2" borderId="5" xfId="0" applyNumberFormat="1" applyFont="1" applyFill="1" applyBorder="1" applyAlignment="1" applyProtection="1">
      <alignment horizontal="center" vertical="top" wrapText="1"/>
    </xf>
    <xf numFmtId="0" fontId="1" fillId="2" borderId="4" xfId="0" applyNumberFormat="1" applyFont="1" applyFill="1" applyBorder="1" applyAlignment="1" applyProtection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top"/>
    </xf>
    <xf numFmtId="164" fontId="2" fillId="0" borderId="3" xfId="0" applyNumberFormat="1" applyFont="1" applyFill="1" applyBorder="1" applyAlignment="1">
      <alignment horizontal="justify" vertical="top" wrapText="1"/>
    </xf>
    <xf numFmtId="164" fontId="2" fillId="0" borderId="5" xfId="0" applyNumberFormat="1" applyFont="1" applyFill="1" applyBorder="1" applyAlignment="1">
      <alignment horizontal="justify" vertical="top" wrapText="1"/>
    </xf>
    <xf numFmtId="164" fontId="2" fillId="0" borderId="4" xfId="0" applyNumberFormat="1" applyFont="1" applyFill="1" applyBorder="1" applyAlignment="1">
      <alignment horizontal="justify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5" xfId="0" applyNumberFormat="1" applyFont="1" applyFill="1" applyBorder="1" applyAlignment="1" applyProtection="1">
      <alignment horizontal="left" vertical="top" wrapText="1"/>
    </xf>
    <xf numFmtId="49" fontId="1" fillId="0" borderId="4" xfId="0" applyNumberFormat="1" applyFont="1" applyFill="1" applyBorder="1" applyAlignment="1" applyProtection="1">
      <alignment horizontal="left" vertical="top" wrapText="1"/>
    </xf>
    <xf numFmtId="164" fontId="2" fillId="0" borderId="3" xfId="0" applyNumberFormat="1" applyFont="1" applyFill="1" applyBorder="1" applyAlignment="1">
      <alignment horizontal="justify" vertical="center" wrapText="1"/>
    </xf>
    <xf numFmtId="164" fontId="2" fillId="0" borderId="4" xfId="0" applyNumberFormat="1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left"/>
    </xf>
    <xf numFmtId="0" fontId="0" fillId="0" borderId="3" xfId="0" applyFont="1" applyFill="1" applyBorder="1"/>
    <xf numFmtId="0" fontId="0" fillId="0" borderId="4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1" fillId="0" borderId="9" xfId="0" applyNumberFormat="1" applyFont="1" applyFill="1" applyBorder="1" applyAlignment="1" applyProtection="1">
      <alignment vertical="top" wrapText="1"/>
    </xf>
    <xf numFmtId="0" fontId="1" fillId="0" borderId="11" xfId="0" applyNumberFormat="1" applyFont="1" applyFill="1" applyBorder="1" applyAlignment="1" applyProtection="1">
      <alignment vertical="top" wrapText="1"/>
    </xf>
    <xf numFmtId="0" fontId="1" fillId="0" borderId="13" xfId="0" applyNumberFormat="1" applyFont="1" applyFill="1" applyBorder="1" applyAlignment="1" applyProtection="1">
      <alignment vertical="top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49" fontId="2" fillId="0" borderId="8" xfId="0" applyNumberFormat="1" applyFont="1" applyFill="1" applyBorder="1" applyAlignment="1">
      <alignment vertical="top" wrapText="1"/>
    </xf>
    <xf numFmtId="49" fontId="2" fillId="0" borderId="10" xfId="0" applyNumberFormat="1" applyFont="1" applyFill="1" applyBorder="1" applyAlignment="1">
      <alignment vertical="top" wrapText="1"/>
    </xf>
    <xf numFmtId="49" fontId="2" fillId="0" borderId="12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164" fontId="2" fillId="0" borderId="3" xfId="0" applyNumberFormat="1" applyFont="1" applyFill="1" applyBorder="1" applyAlignment="1">
      <alignment horizontal="left" vertical="top" wrapText="1"/>
    </xf>
    <xf numFmtId="164" fontId="2" fillId="0" borderId="4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164" fontId="2" fillId="2" borderId="5" xfId="0" applyNumberFormat="1" applyFont="1" applyFill="1" applyBorder="1" applyAlignment="1">
      <alignment horizontal="center" vertical="top" wrapText="1"/>
    </xf>
    <xf numFmtId="164" fontId="2" fillId="2" borderId="4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4" xfId="0" applyNumberFormat="1" applyFont="1" applyFill="1" applyBorder="1" applyAlignment="1" applyProtection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164" fontId="2" fillId="0" borderId="7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5"/>
  <sheetViews>
    <sheetView tabSelected="1" view="pageBreakPreview" topLeftCell="A163" zoomScale="80" zoomScaleNormal="80" zoomScaleSheetLayoutView="80" zoomScalePageLayoutView="70" workbookViewId="0">
      <selection activeCell="K169" sqref="K169"/>
    </sheetView>
  </sheetViews>
  <sheetFormatPr defaultColWidth="8.85546875" defaultRowHeight="12.75"/>
  <cols>
    <col min="1" max="1" width="11.5703125" style="1" customWidth="1"/>
    <col min="2" max="2" width="66" style="1" customWidth="1"/>
    <col min="3" max="3" width="4.42578125" style="1" customWidth="1"/>
    <col min="4" max="4" width="23.42578125" style="1" customWidth="1"/>
    <col min="5" max="5" width="37" style="1" customWidth="1"/>
    <col min="6" max="6" width="23.140625" style="135" customWidth="1"/>
    <col min="7" max="7" width="8.28515625" style="1" customWidth="1"/>
    <col min="8" max="8" width="15.85546875" style="135" customWidth="1"/>
    <col min="9" max="9" width="17" style="135" customWidth="1"/>
    <col min="10" max="10" width="16.42578125" style="139" customWidth="1"/>
    <col min="11" max="12" width="17" style="1" customWidth="1"/>
    <col min="13" max="13" width="16.7109375" style="1" customWidth="1"/>
    <col min="14" max="14" width="80.7109375" style="1" customWidth="1"/>
    <col min="15" max="16384" width="8.85546875" style="1"/>
  </cols>
  <sheetData>
    <row r="1" spans="1:13" ht="15.75">
      <c r="B1" s="340" t="s">
        <v>242</v>
      </c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13" ht="15.75">
      <c r="B2" s="340" t="s">
        <v>255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</row>
    <row r="3" spans="1:13" ht="15.75">
      <c r="B3" s="127"/>
      <c r="C3" s="222"/>
      <c r="D3" s="222"/>
      <c r="E3" s="222"/>
      <c r="F3" s="222"/>
      <c r="G3" s="127"/>
      <c r="H3" s="222"/>
      <c r="I3" s="222"/>
      <c r="J3" s="150"/>
      <c r="K3" s="127"/>
      <c r="L3" s="127"/>
      <c r="M3" s="127"/>
    </row>
    <row r="4" spans="1:13">
      <c r="C4" s="170"/>
      <c r="D4" s="170"/>
      <c r="E4" s="170"/>
      <c r="F4" s="170"/>
      <c r="H4" s="170"/>
      <c r="I4" s="170"/>
      <c r="J4" s="151"/>
      <c r="L4" s="6"/>
      <c r="M4" s="5" t="s">
        <v>46</v>
      </c>
    </row>
    <row r="5" spans="1:13" ht="15.75">
      <c r="C5" s="170"/>
      <c r="D5" s="170"/>
      <c r="E5" s="363" t="s">
        <v>256</v>
      </c>
      <c r="F5" s="363"/>
      <c r="H5" s="170"/>
      <c r="I5" s="170"/>
      <c r="J5" s="152"/>
      <c r="L5" s="7" t="s">
        <v>47</v>
      </c>
      <c r="M5" s="5">
        <v>505307</v>
      </c>
    </row>
    <row r="6" spans="1:13">
      <c r="A6" s="362" t="s">
        <v>133</v>
      </c>
      <c r="B6" s="362"/>
      <c r="C6" s="341" t="s">
        <v>243</v>
      </c>
      <c r="D6" s="341"/>
      <c r="E6" s="341"/>
      <c r="F6" s="341"/>
      <c r="H6" s="223"/>
      <c r="I6" s="170"/>
      <c r="J6" s="153"/>
      <c r="L6" s="7" t="s">
        <v>48</v>
      </c>
      <c r="M6" s="74">
        <v>45206</v>
      </c>
    </row>
    <row r="7" spans="1:13">
      <c r="A7" s="362" t="s">
        <v>52</v>
      </c>
      <c r="B7" s="362"/>
      <c r="C7" s="341" t="s">
        <v>244</v>
      </c>
      <c r="D7" s="341"/>
      <c r="E7" s="341"/>
      <c r="F7" s="170"/>
      <c r="G7" s="20"/>
      <c r="H7" s="170"/>
      <c r="I7" s="170"/>
      <c r="J7" s="138"/>
      <c r="L7" s="7" t="s">
        <v>49</v>
      </c>
      <c r="M7" s="5"/>
    </row>
    <row r="8" spans="1:13">
      <c r="A8" s="362" t="s">
        <v>54</v>
      </c>
      <c r="B8" s="362"/>
      <c r="C8" s="341" t="s">
        <v>53</v>
      </c>
      <c r="D8" s="341"/>
      <c r="E8" s="341"/>
      <c r="F8" s="170"/>
      <c r="H8" s="170"/>
      <c r="I8" s="170"/>
      <c r="L8" s="7" t="s">
        <v>50</v>
      </c>
      <c r="M8" s="5">
        <v>10647000</v>
      </c>
    </row>
    <row r="9" spans="1:13">
      <c r="C9" s="170"/>
      <c r="D9" s="170"/>
      <c r="E9" s="170"/>
      <c r="F9" s="170"/>
      <c r="H9" s="170"/>
      <c r="I9" s="170"/>
      <c r="L9" s="7" t="s">
        <v>51</v>
      </c>
      <c r="M9" s="5">
        <v>385</v>
      </c>
    </row>
    <row r="10" spans="1:13">
      <c r="C10" s="170"/>
      <c r="D10" s="170"/>
      <c r="E10" s="224"/>
      <c r="F10" s="224"/>
      <c r="G10" s="2"/>
      <c r="H10" s="224"/>
      <c r="I10" s="224"/>
      <c r="J10" s="2"/>
      <c r="K10" s="2"/>
      <c r="L10" s="2"/>
      <c r="M10" s="2"/>
    </row>
    <row r="11" spans="1:13" ht="46.5" customHeight="1">
      <c r="A11" s="388" t="s">
        <v>40</v>
      </c>
      <c r="B11" s="402" t="s">
        <v>38</v>
      </c>
      <c r="C11" s="352" t="s">
        <v>39</v>
      </c>
      <c r="D11" s="353"/>
      <c r="E11" s="354"/>
      <c r="F11" s="355" t="s">
        <v>41</v>
      </c>
      <c r="G11" s="348" t="s">
        <v>63</v>
      </c>
      <c r="H11" s="355" t="s">
        <v>292</v>
      </c>
      <c r="I11" s="342" t="s">
        <v>293</v>
      </c>
      <c r="J11" s="342" t="s">
        <v>294</v>
      </c>
      <c r="K11" s="345" t="s">
        <v>134</v>
      </c>
      <c r="L11" s="346"/>
      <c r="M11" s="347"/>
    </row>
    <row r="12" spans="1:13" ht="31.5" customHeight="1">
      <c r="A12" s="388"/>
      <c r="B12" s="403"/>
      <c r="C12" s="392" t="s">
        <v>42</v>
      </c>
      <c r="D12" s="393"/>
      <c r="E12" s="360" t="s">
        <v>44</v>
      </c>
      <c r="F12" s="356"/>
      <c r="G12" s="349"/>
      <c r="H12" s="356"/>
      <c r="I12" s="358"/>
      <c r="J12" s="343"/>
      <c r="K12" s="348" t="s">
        <v>295</v>
      </c>
      <c r="L12" s="348" t="s">
        <v>296</v>
      </c>
      <c r="M12" s="351" t="s">
        <v>297</v>
      </c>
    </row>
    <row r="13" spans="1:13" ht="31.5" customHeight="1">
      <c r="A13" s="388"/>
      <c r="B13" s="403"/>
      <c r="C13" s="394"/>
      <c r="D13" s="395"/>
      <c r="E13" s="360"/>
      <c r="F13" s="356"/>
      <c r="G13" s="349"/>
      <c r="H13" s="356"/>
      <c r="I13" s="358"/>
      <c r="J13" s="343"/>
      <c r="K13" s="349"/>
      <c r="L13" s="349"/>
      <c r="M13" s="351"/>
    </row>
    <row r="14" spans="1:13" ht="38.25" customHeight="1">
      <c r="A14" s="388"/>
      <c r="B14" s="404"/>
      <c r="C14" s="396"/>
      <c r="D14" s="397"/>
      <c r="E14" s="360"/>
      <c r="F14" s="357"/>
      <c r="G14" s="350"/>
      <c r="H14" s="357"/>
      <c r="I14" s="359"/>
      <c r="J14" s="344"/>
      <c r="K14" s="350"/>
      <c r="L14" s="350"/>
      <c r="M14" s="351"/>
    </row>
    <row r="15" spans="1:13" ht="18.75" customHeight="1">
      <c r="A15" s="49">
        <v>1</v>
      </c>
      <c r="B15" s="49">
        <v>2</v>
      </c>
      <c r="C15" s="401">
        <v>3</v>
      </c>
      <c r="D15" s="401"/>
      <c r="E15" s="171">
        <v>4</v>
      </c>
      <c r="F15" s="171">
        <v>5</v>
      </c>
      <c r="G15" s="49">
        <v>6</v>
      </c>
      <c r="H15" s="171">
        <v>7</v>
      </c>
      <c r="I15" s="171">
        <v>8</v>
      </c>
      <c r="J15" s="171">
        <v>9</v>
      </c>
      <c r="K15" s="49">
        <v>10</v>
      </c>
      <c r="L15" s="49">
        <v>11</v>
      </c>
      <c r="M15" s="49">
        <v>12</v>
      </c>
    </row>
    <row r="16" spans="1:13" ht="18.75" customHeight="1">
      <c r="A16" s="70"/>
      <c r="B16" s="71" t="s">
        <v>82</v>
      </c>
      <c r="C16" s="305"/>
      <c r="D16" s="306"/>
      <c r="E16" s="306"/>
      <c r="F16" s="171"/>
      <c r="G16" s="70"/>
      <c r="H16" s="81">
        <f>H17+H32+H38+H63+H67+H71+H76+H82+H88+H125+H59</f>
        <v>379472.79999999993</v>
      </c>
      <c r="I16" s="81">
        <f>I17+I32+I38+I63+I67+I71+I76+I82+I88+I125+I59</f>
        <v>273643.90000000002</v>
      </c>
      <c r="J16" s="206">
        <f>J17+J32+J38+J63+J67+J71+J76+J82+J88+J125+J59+J65</f>
        <v>422626.29999999993</v>
      </c>
      <c r="K16" s="81">
        <f>K17+K32+K38+K63+K67+K71+K76+K82+K88+K125+K59</f>
        <v>395907.4</v>
      </c>
      <c r="L16" s="81">
        <f>L17+L32+L38+L63+L67+L71+L76+L82+L88+L125+L59</f>
        <v>427544.99999999994</v>
      </c>
      <c r="M16" s="81">
        <f>M17+M32+M38+M63+M67+M71+M76+M82+M88+M125+M59</f>
        <v>462376.90000000008</v>
      </c>
    </row>
    <row r="17" spans="1:13" ht="18" customHeight="1">
      <c r="A17" s="5"/>
      <c r="B17" s="14" t="s">
        <v>73</v>
      </c>
      <c r="C17" s="307"/>
      <c r="D17" s="308"/>
      <c r="E17" s="309"/>
      <c r="F17" s="310"/>
      <c r="G17" s="5"/>
      <c r="H17" s="81">
        <f>H18</f>
        <v>295143.79999999993</v>
      </c>
      <c r="I17" s="81">
        <f t="shared" ref="I17:J17" si="0">I18</f>
        <v>201382.1</v>
      </c>
      <c r="J17" s="206">
        <f t="shared" si="0"/>
        <v>300663</v>
      </c>
      <c r="K17" s="50">
        <f>K18</f>
        <v>300590.2</v>
      </c>
      <c r="L17" s="50">
        <f t="shared" ref="L17:M17" si="1">L18</f>
        <v>329912.49999999994</v>
      </c>
      <c r="M17" s="50">
        <f t="shared" si="1"/>
        <v>363473.10000000009</v>
      </c>
    </row>
    <row r="18" spans="1:13" ht="23.25" customHeight="1">
      <c r="A18" s="3"/>
      <c r="B18" s="9" t="s">
        <v>2</v>
      </c>
      <c r="C18" s="311"/>
      <c r="D18" s="312"/>
      <c r="E18" s="248"/>
      <c r="F18" s="250"/>
      <c r="G18" s="18"/>
      <c r="H18" s="172">
        <f>H19+H23+H26+H29+H30+H31</f>
        <v>295143.79999999993</v>
      </c>
      <c r="I18" s="172">
        <f t="shared" ref="I18:M18" si="2">I19+I23+I26+I29+I30+I31</f>
        <v>201382.1</v>
      </c>
      <c r="J18" s="314">
        <f t="shared" si="2"/>
        <v>300663</v>
      </c>
      <c r="K18" s="172">
        <f t="shared" si="2"/>
        <v>300590.2</v>
      </c>
      <c r="L18" s="172">
        <f t="shared" si="2"/>
        <v>329912.49999999994</v>
      </c>
      <c r="M18" s="172">
        <f t="shared" si="2"/>
        <v>363473.10000000009</v>
      </c>
    </row>
    <row r="19" spans="1:13" ht="88.5" customHeight="1">
      <c r="A19" s="3"/>
      <c r="B19" s="10" t="s">
        <v>4</v>
      </c>
      <c r="C19" s="364" t="s">
        <v>0</v>
      </c>
      <c r="D19" s="389" t="s">
        <v>71</v>
      </c>
      <c r="E19" s="416" t="s">
        <v>3</v>
      </c>
      <c r="F19" s="332" t="s">
        <v>1</v>
      </c>
      <c r="G19" s="364"/>
      <c r="H19" s="173">
        <v>281321.2</v>
      </c>
      <c r="I19" s="173">
        <v>189330.6</v>
      </c>
      <c r="J19" s="361">
        <v>283928</v>
      </c>
      <c r="K19" s="59">
        <v>290815.7</v>
      </c>
      <c r="L19" s="59">
        <v>318989</v>
      </c>
      <c r="M19" s="59">
        <v>352016.4</v>
      </c>
    </row>
    <row r="20" spans="1:13" ht="74.25" customHeight="1">
      <c r="A20" s="3"/>
      <c r="B20" s="10" t="s">
        <v>64</v>
      </c>
      <c r="C20" s="365"/>
      <c r="D20" s="390"/>
      <c r="E20" s="416"/>
      <c r="F20" s="332"/>
      <c r="G20" s="365"/>
      <c r="H20" s="174"/>
      <c r="I20" s="174"/>
      <c r="J20" s="361"/>
      <c r="K20" s="60"/>
      <c r="L20" s="60"/>
      <c r="M20" s="60"/>
    </row>
    <row r="21" spans="1:13" ht="89.25" customHeight="1">
      <c r="A21" s="3"/>
      <c r="B21" s="10" t="s">
        <v>86</v>
      </c>
      <c r="C21" s="365"/>
      <c r="D21" s="390"/>
      <c r="E21" s="416"/>
      <c r="F21" s="332"/>
      <c r="G21" s="365"/>
      <c r="H21" s="174"/>
      <c r="I21" s="174"/>
      <c r="J21" s="361"/>
      <c r="K21" s="60"/>
      <c r="L21" s="60"/>
      <c r="M21" s="60"/>
    </row>
    <row r="22" spans="1:13" ht="75" customHeight="1">
      <c r="A22" s="3"/>
      <c r="B22" s="10" t="s">
        <v>87</v>
      </c>
      <c r="C22" s="365"/>
      <c r="D22" s="390"/>
      <c r="E22" s="416"/>
      <c r="F22" s="332"/>
      <c r="G22" s="365"/>
      <c r="H22" s="175"/>
      <c r="I22" s="175"/>
      <c r="J22" s="361"/>
      <c r="K22" s="62"/>
      <c r="L22" s="62"/>
      <c r="M22" s="62"/>
    </row>
    <row r="23" spans="1:13" ht="105.75" customHeight="1">
      <c r="A23" s="3"/>
      <c r="B23" s="10" t="s">
        <v>6</v>
      </c>
      <c r="C23" s="398" t="s">
        <v>0</v>
      </c>
      <c r="D23" s="389" t="s">
        <v>72</v>
      </c>
      <c r="E23" s="334" t="s">
        <v>5</v>
      </c>
      <c r="F23" s="330" t="s">
        <v>1</v>
      </c>
      <c r="G23" s="337"/>
      <c r="H23" s="176">
        <v>3627.1</v>
      </c>
      <c r="I23" s="176">
        <v>381.9</v>
      </c>
      <c r="J23" s="324">
        <v>1422.2</v>
      </c>
      <c r="K23" s="35">
        <v>658.6</v>
      </c>
      <c r="L23" s="217">
        <v>877.5</v>
      </c>
      <c r="M23" s="217">
        <v>826.4</v>
      </c>
    </row>
    <row r="24" spans="1:13" ht="105.75" customHeight="1">
      <c r="A24" s="3"/>
      <c r="B24" s="10" t="s">
        <v>88</v>
      </c>
      <c r="C24" s="399"/>
      <c r="D24" s="390"/>
      <c r="E24" s="335"/>
      <c r="F24" s="331"/>
      <c r="G24" s="338"/>
      <c r="H24" s="177"/>
      <c r="I24" s="177"/>
      <c r="J24" s="325"/>
      <c r="K24" s="102"/>
      <c r="L24" s="102"/>
      <c r="M24" s="102"/>
    </row>
    <row r="25" spans="1:13" ht="113.25" customHeight="1">
      <c r="A25" s="3"/>
      <c r="B25" s="10" t="s">
        <v>89</v>
      </c>
      <c r="C25" s="400"/>
      <c r="D25" s="391"/>
      <c r="E25" s="336"/>
      <c r="F25" s="333"/>
      <c r="G25" s="339"/>
      <c r="H25" s="225"/>
      <c r="I25" s="177"/>
      <c r="J25" s="326"/>
      <c r="K25" s="101"/>
      <c r="L25" s="101"/>
      <c r="M25" s="101"/>
    </row>
    <row r="26" spans="1:13" ht="61.5" customHeight="1">
      <c r="A26" s="3"/>
      <c r="B26" s="10" t="s">
        <v>9</v>
      </c>
      <c r="C26" s="100" t="s">
        <v>0</v>
      </c>
      <c r="D26" s="96" t="s">
        <v>7</v>
      </c>
      <c r="E26" s="334" t="s">
        <v>8</v>
      </c>
      <c r="F26" s="330" t="s">
        <v>1</v>
      </c>
      <c r="G26" s="103"/>
      <c r="H26" s="177">
        <v>952.6</v>
      </c>
      <c r="I26" s="176">
        <v>1614.4</v>
      </c>
      <c r="J26" s="324">
        <v>1656.7</v>
      </c>
      <c r="K26" s="102">
        <v>1584.9</v>
      </c>
      <c r="L26" s="216">
        <v>1662.6</v>
      </c>
      <c r="M26" s="216">
        <v>1756.4</v>
      </c>
    </row>
    <row r="27" spans="1:13" ht="46.5" customHeight="1">
      <c r="A27" s="3"/>
      <c r="B27" s="10" t="s">
        <v>90</v>
      </c>
      <c r="C27" s="100"/>
      <c r="D27" s="96"/>
      <c r="E27" s="335"/>
      <c r="F27" s="331"/>
      <c r="G27" s="103"/>
      <c r="H27" s="177"/>
      <c r="I27" s="177"/>
      <c r="J27" s="325"/>
      <c r="K27" s="102"/>
      <c r="L27" s="102"/>
      <c r="M27" s="102"/>
    </row>
    <row r="28" spans="1:13" ht="57.75" customHeight="1">
      <c r="A28" s="3"/>
      <c r="B28" s="10" t="s">
        <v>91</v>
      </c>
      <c r="C28" s="100"/>
      <c r="D28" s="96"/>
      <c r="E28" s="336"/>
      <c r="F28" s="333"/>
      <c r="G28" s="103"/>
      <c r="H28" s="177"/>
      <c r="I28" s="177"/>
      <c r="J28" s="326"/>
      <c r="K28" s="102"/>
      <c r="L28" s="102"/>
      <c r="M28" s="102"/>
    </row>
    <row r="29" spans="1:13" ht="117.75" customHeight="1">
      <c r="A29" s="3"/>
      <c r="B29" s="10" t="s">
        <v>92</v>
      </c>
      <c r="C29" s="85" t="s">
        <v>0</v>
      </c>
      <c r="D29" s="86" t="s">
        <v>94</v>
      </c>
      <c r="E29" s="88" t="s">
        <v>93</v>
      </c>
      <c r="F29" s="249" t="s">
        <v>1</v>
      </c>
      <c r="G29" s="82"/>
      <c r="H29" s="226">
        <v>27.8</v>
      </c>
      <c r="I29" s="195">
        <v>187.6</v>
      </c>
      <c r="J29" s="209">
        <v>164.1</v>
      </c>
      <c r="K29" s="63">
        <v>191.3</v>
      </c>
      <c r="L29" s="63">
        <v>197.1</v>
      </c>
      <c r="M29" s="63">
        <v>201.2</v>
      </c>
    </row>
    <row r="30" spans="1:13" ht="122.25" customHeight="1">
      <c r="A30" s="3"/>
      <c r="B30" s="10" t="s">
        <v>182</v>
      </c>
      <c r="C30" s="160" t="s">
        <v>0</v>
      </c>
      <c r="D30" s="159" t="s">
        <v>184</v>
      </c>
      <c r="E30" s="157" t="s">
        <v>183</v>
      </c>
      <c r="F30" s="249" t="s">
        <v>1</v>
      </c>
      <c r="G30" s="158"/>
      <c r="H30" s="226">
        <v>9215.1</v>
      </c>
      <c r="I30" s="195">
        <v>9599.5</v>
      </c>
      <c r="J30" s="209">
        <v>13492</v>
      </c>
      <c r="K30" s="63">
        <v>7339.7</v>
      </c>
      <c r="L30" s="63">
        <v>8186.3</v>
      </c>
      <c r="M30" s="63">
        <v>8672.7000000000007</v>
      </c>
    </row>
    <row r="31" spans="1:13" ht="122.25" customHeight="1">
      <c r="A31" s="3"/>
      <c r="B31" s="10" t="s">
        <v>298</v>
      </c>
      <c r="C31" s="292" t="s">
        <v>0</v>
      </c>
      <c r="D31" s="295" t="s">
        <v>299</v>
      </c>
      <c r="E31" s="297" t="s">
        <v>298</v>
      </c>
      <c r="F31" s="249" t="s">
        <v>1</v>
      </c>
      <c r="G31" s="293"/>
      <c r="H31" s="226">
        <v>0</v>
      </c>
      <c r="I31" s="195">
        <v>268.10000000000002</v>
      </c>
      <c r="J31" s="209">
        <v>0</v>
      </c>
      <c r="K31" s="63">
        <v>0</v>
      </c>
      <c r="L31" s="63">
        <v>0</v>
      </c>
      <c r="M31" s="63">
        <v>0</v>
      </c>
    </row>
    <row r="32" spans="1:13" ht="40.5" customHeight="1">
      <c r="A32" s="3"/>
      <c r="B32" s="9" t="s">
        <v>10</v>
      </c>
      <c r="C32" s="106"/>
      <c r="D32" s="105"/>
      <c r="E32" s="54"/>
      <c r="F32" s="245"/>
      <c r="G32" s="17"/>
      <c r="H32" s="178">
        <f>H33</f>
        <v>14934.400000000001</v>
      </c>
      <c r="I32" s="178">
        <f t="shared" ref="I32:M32" si="3">I33</f>
        <v>12576.2</v>
      </c>
      <c r="J32" s="321">
        <f t="shared" si="3"/>
        <v>16760.8</v>
      </c>
      <c r="K32" s="12">
        <f t="shared" si="3"/>
        <v>17804.5</v>
      </c>
      <c r="L32" s="12">
        <f t="shared" si="3"/>
        <v>19088.800000000003</v>
      </c>
      <c r="M32" s="12">
        <f t="shared" si="3"/>
        <v>20198.099999999999</v>
      </c>
    </row>
    <row r="33" spans="1:13" ht="40.5" customHeight="1">
      <c r="A33" s="3"/>
      <c r="B33" s="9" t="s">
        <v>11</v>
      </c>
      <c r="C33" s="13"/>
      <c r="D33" s="58"/>
      <c r="E33" s="69"/>
      <c r="F33" s="294"/>
      <c r="G33" s="17"/>
      <c r="H33" s="179">
        <f>H34+H35+H36+H37</f>
        <v>14934.400000000001</v>
      </c>
      <c r="I33" s="179">
        <f t="shared" ref="I33:M33" si="4">I34+I35+I36+I37</f>
        <v>12576.2</v>
      </c>
      <c r="J33" s="322">
        <f>J34+J35+J36+J37</f>
        <v>16760.8</v>
      </c>
      <c r="K33" s="19">
        <f t="shared" si="4"/>
        <v>17804.5</v>
      </c>
      <c r="L33" s="19">
        <f t="shared" si="4"/>
        <v>19088.800000000003</v>
      </c>
      <c r="M33" s="19">
        <f t="shared" si="4"/>
        <v>20198.099999999999</v>
      </c>
    </row>
    <row r="34" spans="1:13" ht="94.5" customHeight="1">
      <c r="A34" s="3"/>
      <c r="B34" s="10" t="s">
        <v>95</v>
      </c>
      <c r="C34" s="40" t="s">
        <v>74</v>
      </c>
      <c r="D34" s="41" t="s">
        <v>78</v>
      </c>
      <c r="E34" s="38" t="s">
        <v>13</v>
      </c>
      <c r="F34" s="249" t="s">
        <v>12</v>
      </c>
      <c r="G34" s="39"/>
      <c r="H34" s="180">
        <v>7073.7</v>
      </c>
      <c r="I34" s="180">
        <v>6442</v>
      </c>
      <c r="J34" s="209">
        <v>9336.7000000000007</v>
      </c>
      <c r="K34" s="64">
        <v>9285.7999999999993</v>
      </c>
      <c r="L34" s="64">
        <v>9931.1</v>
      </c>
      <c r="M34" s="64">
        <v>10521.1</v>
      </c>
    </row>
    <row r="35" spans="1:13" ht="115.5" customHeight="1">
      <c r="A35" s="3"/>
      <c r="B35" s="10" t="s">
        <v>14</v>
      </c>
      <c r="C35" s="40" t="s">
        <v>74</v>
      </c>
      <c r="D35" s="41" t="s">
        <v>79</v>
      </c>
      <c r="E35" s="30" t="s">
        <v>14</v>
      </c>
      <c r="F35" s="249" t="s">
        <v>12</v>
      </c>
      <c r="G35" s="39"/>
      <c r="H35" s="180">
        <v>49.1</v>
      </c>
      <c r="I35" s="180">
        <v>34.700000000000003</v>
      </c>
      <c r="J35" s="209">
        <v>44.6</v>
      </c>
      <c r="K35" s="64">
        <v>44.2</v>
      </c>
      <c r="L35" s="64">
        <v>52.2</v>
      </c>
      <c r="M35" s="64">
        <v>55.9</v>
      </c>
    </row>
    <row r="36" spans="1:13" ht="102" customHeight="1">
      <c r="A36" s="3"/>
      <c r="B36" s="10" t="s">
        <v>15</v>
      </c>
      <c r="C36" s="40" t="s">
        <v>74</v>
      </c>
      <c r="D36" s="41" t="s">
        <v>80</v>
      </c>
      <c r="E36" s="30" t="s">
        <v>15</v>
      </c>
      <c r="F36" s="249" t="s">
        <v>12</v>
      </c>
      <c r="G36" s="39"/>
      <c r="H36" s="180">
        <v>7811.6</v>
      </c>
      <c r="I36" s="180">
        <v>6855.3</v>
      </c>
      <c r="J36" s="209">
        <v>8597.2999999999993</v>
      </c>
      <c r="K36" s="42">
        <v>8474.5</v>
      </c>
      <c r="L36" s="42">
        <v>9105.5</v>
      </c>
      <c r="M36" s="42">
        <v>9621.1</v>
      </c>
    </row>
    <row r="37" spans="1:13" ht="102.75" customHeight="1">
      <c r="A37" s="3"/>
      <c r="B37" s="10" t="s">
        <v>16</v>
      </c>
      <c r="C37" s="40" t="s">
        <v>74</v>
      </c>
      <c r="D37" s="41" t="s">
        <v>81</v>
      </c>
      <c r="E37" s="30" t="s">
        <v>16</v>
      </c>
      <c r="F37" s="249" t="s">
        <v>12</v>
      </c>
      <c r="G37" s="36"/>
      <c r="H37" s="181">
        <v>0</v>
      </c>
      <c r="I37" s="181">
        <v>-755.8</v>
      </c>
      <c r="J37" s="181">
        <v>-1217.8</v>
      </c>
      <c r="K37" s="31">
        <v>0</v>
      </c>
      <c r="L37" s="31">
        <v>0</v>
      </c>
      <c r="M37" s="31">
        <v>0</v>
      </c>
    </row>
    <row r="38" spans="1:13" ht="18.75" customHeight="1">
      <c r="A38" s="3"/>
      <c r="B38" s="9" t="s">
        <v>17</v>
      </c>
      <c r="C38" s="23"/>
      <c r="D38" s="34"/>
      <c r="E38" s="54"/>
      <c r="F38" s="245"/>
      <c r="G38" s="16"/>
      <c r="H38" s="178">
        <f>H39+H47+H52+H56</f>
        <v>16172</v>
      </c>
      <c r="I38" s="178">
        <f t="shared" ref="I38:J38" si="5">I39+I47+I52+I56</f>
        <v>12209.999999999998</v>
      </c>
      <c r="J38" s="321">
        <f t="shared" si="5"/>
        <v>16665.5</v>
      </c>
      <c r="K38" s="12">
        <f t="shared" ref="K38:M38" si="6">K39+K47+K52+K56</f>
        <v>18639</v>
      </c>
      <c r="L38" s="12">
        <f t="shared" si="6"/>
        <v>19426</v>
      </c>
      <c r="M38" s="12">
        <f t="shared" si="6"/>
        <v>19426</v>
      </c>
    </row>
    <row r="39" spans="1:13" ht="27.75" customHeight="1">
      <c r="A39" s="3"/>
      <c r="B39" s="80" t="s">
        <v>18</v>
      </c>
      <c r="C39" s="13"/>
      <c r="D39" s="58"/>
      <c r="E39" s="69"/>
      <c r="F39" s="294"/>
      <c r="G39" s="15"/>
      <c r="H39" s="179">
        <f>H40+H43</f>
        <v>11578</v>
      </c>
      <c r="I39" s="179">
        <f>I40+I43</f>
        <v>8349.5999999999985</v>
      </c>
      <c r="J39" s="320">
        <f>J40+J43</f>
        <v>12718</v>
      </c>
      <c r="K39" s="19">
        <f>K40+K43</f>
        <v>13327</v>
      </c>
      <c r="L39" s="19">
        <f t="shared" ref="L39:M39" si="7">L40+L43</f>
        <v>13890</v>
      </c>
      <c r="M39" s="19">
        <f t="shared" si="7"/>
        <v>13890</v>
      </c>
    </row>
    <row r="40" spans="1:13" ht="53.25" customHeight="1">
      <c r="A40" s="3"/>
      <c r="B40" s="10" t="s">
        <v>19</v>
      </c>
      <c r="C40" s="398" t="s">
        <v>0</v>
      </c>
      <c r="D40" s="389" t="s">
        <v>96</v>
      </c>
      <c r="E40" s="334" t="s">
        <v>18</v>
      </c>
      <c r="F40" s="330" t="s">
        <v>1</v>
      </c>
      <c r="G40" s="327"/>
      <c r="H40" s="173">
        <v>9729</v>
      </c>
      <c r="I40" s="173">
        <v>6087.4</v>
      </c>
      <c r="J40" s="324">
        <v>9337</v>
      </c>
      <c r="K40" s="65">
        <v>9785</v>
      </c>
      <c r="L40" s="65">
        <v>10198</v>
      </c>
      <c r="M40" s="65">
        <v>10198</v>
      </c>
    </row>
    <row r="41" spans="1:13" ht="33" customHeight="1">
      <c r="A41" s="77"/>
      <c r="B41" s="78" t="s">
        <v>65</v>
      </c>
      <c r="C41" s="399"/>
      <c r="D41" s="390"/>
      <c r="E41" s="335"/>
      <c r="F41" s="331"/>
      <c r="G41" s="328"/>
      <c r="H41" s="182"/>
      <c r="I41" s="182"/>
      <c r="J41" s="325"/>
      <c r="K41" s="66"/>
      <c r="L41" s="66"/>
      <c r="M41" s="66"/>
    </row>
    <row r="42" spans="1:13" ht="55.5" customHeight="1">
      <c r="A42" s="3"/>
      <c r="B42" s="10" t="s">
        <v>66</v>
      </c>
      <c r="C42" s="400"/>
      <c r="D42" s="391"/>
      <c r="E42" s="336"/>
      <c r="F42" s="333"/>
      <c r="G42" s="329"/>
      <c r="H42" s="183"/>
      <c r="I42" s="183"/>
      <c r="J42" s="326"/>
      <c r="K42" s="104"/>
      <c r="L42" s="104"/>
      <c r="M42" s="104"/>
    </row>
    <row r="43" spans="1:13" ht="89.25" customHeight="1">
      <c r="A43" s="3"/>
      <c r="B43" s="10" t="s">
        <v>67</v>
      </c>
      <c r="C43" s="32" t="s">
        <v>0</v>
      </c>
      <c r="D43" s="48" t="s">
        <v>97</v>
      </c>
      <c r="E43" s="334" t="s">
        <v>18</v>
      </c>
      <c r="F43" s="302" t="s">
        <v>1</v>
      </c>
      <c r="G43" s="25"/>
      <c r="H43" s="174">
        <v>1849</v>
      </c>
      <c r="I43" s="174">
        <v>2262.1999999999998</v>
      </c>
      <c r="J43" s="230">
        <v>3381</v>
      </c>
      <c r="K43" s="68">
        <v>3542</v>
      </c>
      <c r="L43" s="68">
        <v>3692</v>
      </c>
      <c r="M43" s="68">
        <v>3692</v>
      </c>
    </row>
    <row r="44" spans="1:13" ht="63" customHeight="1">
      <c r="A44" s="3"/>
      <c r="B44" s="10" t="s">
        <v>68</v>
      </c>
      <c r="C44" s="37"/>
      <c r="D44" s="43"/>
      <c r="E44" s="335"/>
      <c r="F44" s="303"/>
      <c r="G44" s="25"/>
      <c r="H44" s="184"/>
      <c r="I44" s="184"/>
      <c r="J44" s="202"/>
      <c r="K44" s="67"/>
      <c r="L44" s="67"/>
      <c r="M44" s="67"/>
    </row>
    <row r="45" spans="1:13" ht="67.5" customHeight="1">
      <c r="A45" s="3"/>
      <c r="B45" s="10" t="s">
        <v>98</v>
      </c>
      <c r="C45" s="37"/>
      <c r="D45" s="43"/>
      <c r="E45" s="335"/>
      <c r="F45" s="303"/>
      <c r="G45" s="25"/>
      <c r="H45" s="184"/>
      <c r="I45" s="184"/>
      <c r="J45" s="202"/>
      <c r="K45" s="67"/>
      <c r="L45" s="67"/>
      <c r="M45" s="67"/>
    </row>
    <row r="46" spans="1:13" ht="59.25" customHeight="1">
      <c r="A46" s="3"/>
      <c r="B46" s="10" t="s">
        <v>69</v>
      </c>
      <c r="C46" s="37"/>
      <c r="D46" s="43"/>
      <c r="E46" s="335"/>
      <c r="F46" s="303"/>
      <c r="G46" s="25"/>
      <c r="H46" s="184"/>
      <c r="I46" s="184"/>
      <c r="J46" s="202"/>
      <c r="K46" s="67"/>
      <c r="L46" s="67"/>
      <c r="M46" s="67"/>
    </row>
    <row r="47" spans="1:13" s="112" customFormat="1" ht="35.25" customHeight="1">
      <c r="A47" s="107"/>
      <c r="B47" s="9" t="s">
        <v>100</v>
      </c>
      <c r="C47" s="117"/>
      <c r="D47" s="118"/>
      <c r="E47" s="119"/>
      <c r="F47" s="304"/>
      <c r="G47" s="39"/>
      <c r="H47" s="227">
        <f>H48+H51</f>
        <v>0</v>
      </c>
      <c r="I47" s="185">
        <f t="shared" ref="I47:M47" si="8">I48+I51</f>
        <v>-147.5</v>
      </c>
      <c r="J47" s="315">
        <f t="shared" si="8"/>
        <v>-147.5</v>
      </c>
      <c r="K47" s="215">
        <f t="shared" si="8"/>
        <v>0</v>
      </c>
      <c r="L47" s="215">
        <f t="shared" si="8"/>
        <v>0</v>
      </c>
      <c r="M47" s="215">
        <f t="shared" si="8"/>
        <v>0</v>
      </c>
    </row>
    <row r="48" spans="1:13" ht="60.75" customHeight="1">
      <c r="A48" s="3"/>
      <c r="B48" s="10" t="s">
        <v>101</v>
      </c>
      <c r="C48" s="32" t="s">
        <v>0</v>
      </c>
      <c r="D48" s="48" t="s">
        <v>99</v>
      </c>
      <c r="E48" s="334" t="s">
        <v>100</v>
      </c>
      <c r="F48" s="330" t="s">
        <v>1</v>
      </c>
      <c r="G48" s="327"/>
      <c r="H48" s="228">
        <v>0</v>
      </c>
      <c r="I48" s="196">
        <v>-147.5</v>
      </c>
      <c r="J48" s="196">
        <v>-147.5</v>
      </c>
      <c r="K48" s="46">
        <v>0</v>
      </c>
      <c r="L48" s="46">
        <v>0</v>
      </c>
      <c r="M48" s="46">
        <v>0</v>
      </c>
    </row>
    <row r="49" spans="1:13" ht="36.75" customHeight="1">
      <c r="A49" s="3"/>
      <c r="B49" s="10" t="s">
        <v>102</v>
      </c>
      <c r="C49" s="37"/>
      <c r="D49" s="33"/>
      <c r="E49" s="335"/>
      <c r="F49" s="331"/>
      <c r="G49" s="328"/>
      <c r="H49" s="184"/>
      <c r="I49" s="184"/>
      <c r="J49" s="202"/>
      <c r="K49" s="67"/>
      <c r="L49" s="67"/>
      <c r="M49" s="67"/>
    </row>
    <row r="50" spans="1:13" ht="45.75" customHeight="1">
      <c r="A50" s="3"/>
      <c r="B50" s="10" t="s">
        <v>103</v>
      </c>
      <c r="C50" s="37"/>
      <c r="D50" s="33"/>
      <c r="E50" s="335"/>
      <c r="F50" s="331"/>
      <c r="G50" s="329"/>
      <c r="H50" s="184"/>
      <c r="I50" s="184"/>
      <c r="J50" s="202"/>
      <c r="K50" s="67"/>
      <c r="L50" s="67"/>
      <c r="M50" s="67"/>
    </row>
    <row r="51" spans="1:13" ht="55.5" hidden="1" customHeight="1">
      <c r="A51" s="3"/>
      <c r="B51" s="10" t="s">
        <v>105</v>
      </c>
      <c r="C51" s="40" t="s">
        <v>0</v>
      </c>
      <c r="D51" s="41" t="s">
        <v>104</v>
      </c>
      <c r="E51" s="336"/>
      <c r="F51" s="333"/>
      <c r="G51" s="18"/>
      <c r="H51" s="186">
        <v>0</v>
      </c>
      <c r="I51" s="186">
        <v>0</v>
      </c>
      <c r="J51" s="316">
        <v>0</v>
      </c>
      <c r="K51" s="64">
        <v>0</v>
      </c>
      <c r="L51" s="64">
        <v>0</v>
      </c>
      <c r="M51" s="64">
        <v>0</v>
      </c>
    </row>
    <row r="52" spans="1:13" s="112" customFormat="1" ht="29.25" customHeight="1">
      <c r="A52" s="107"/>
      <c r="B52" s="9" t="s">
        <v>70</v>
      </c>
      <c r="C52" s="108"/>
      <c r="D52" s="109"/>
      <c r="E52" s="110"/>
      <c r="F52" s="300"/>
      <c r="G52" s="17"/>
      <c r="H52" s="229">
        <f>H53</f>
        <v>1659</v>
      </c>
      <c r="I52" s="197">
        <f t="shared" ref="I52:M52" si="9">I53</f>
        <v>2228.4</v>
      </c>
      <c r="J52" s="317">
        <f t="shared" si="9"/>
        <v>2183</v>
      </c>
      <c r="K52" s="111">
        <f t="shared" si="9"/>
        <v>2287</v>
      </c>
      <c r="L52" s="111">
        <f t="shared" si="9"/>
        <v>2383</v>
      </c>
      <c r="M52" s="111">
        <f t="shared" si="9"/>
        <v>2383</v>
      </c>
    </row>
    <row r="53" spans="1:13" ht="51" customHeight="1">
      <c r="A53" s="3"/>
      <c r="B53" s="10" t="s">
        <v>107</v>
      </c>
      <c r="C53" s="98" t="s">
        <v>0</v>
      </c>
      <c r="D53" s="95" t="s">
        <v>106</v>
      </c>
      <c r="E53" s="334" t="s">
        <v>70</v>
      </c>
      <c r="F53" s="330" t="s">
        <v>1</v>
      </c>
      <c r="G53" s="327"/>
      <c r="H53" s="210">
        <v>1659</v>
      </c>
      <c r="I53" s="200">
        <v>2228.4</v>
      </c>
      <c r="J53" s="200">
        <v>2183</v>
      </c>
      <c r="K53" s="199">
        <v>2287</v>
      </c>
      <c r="L53" s="199">
        <v>2383</v>
      </c>
      <c r="M53" s="199">
        <v>2383</v>
      </c>
    </row>
    <row r="54" spans="1:13" ht="28.5" customHeight="1">
      <c r="A54" s="3"/>
      <c r="B54" s="10" t="s">
        <v>108</v>
      </c>
      <c r="C54" s="100"/>
      <c r="D54" s="96"/>
      <c r="E54" s="335"/>
      <c r="F54" s="331"/>
      <c r="G54" s="328"/>
      <c r="H54" s="230"/>
      <c r="I54" s="202"/>
      <c r="J54" s="202"/>
      <c r="K54" s="201"/>
      <c r="L54" s="201"/>
      <c r="M54" s="201"/>
    </row>
    <row r="55" spans="1:13" ht="48" customHeight="1">
      <c r="A55" s="3"/>
      <c r="B55" s="10" t="s">
        <v>109</v>
      </c>
      <c r="C55" s="99"/>
      <c r="D55" s="97"/>
      <c r="E55" s="336"/>
      <c r="F55" s="333"/>
      <c r="G55" s="329"/>
      <c r="H55" s="231"/>
      <c r="I55" s="204"/>
      <c r="J55" s="204"/>
      <c r="K55" s="203"/>
      <c r="L55" s="203"/>
      <c r="M55" s="203"/>
    </row>
    <row r="56" spans="1:13" s="112" customFormat="1" ht="35.25" customHeight="1">
      <c r="A56" s="107"/>
      <c r="B56" s="9" t="s">
        <v>112</v>
      </c>
      <c r="C56" s="116"/>
      <c r="D56" s="115"/>
      <c r="E56" s="113"/>
      <c r="F56" s="301"/>
      <c r="G56" s="114"/>
      <c r="H56" s="232">
        <f>H57</f>
        <v>2935</v>
      </c>
      <c r="I56" s="206">
        <f t="shared" ref="I56:M56" si="10">I57</f>
        <v>1779.5</v>
      </c>
      <c r="J56" s="206">
        <f t="shared" si="10"/>
        <v>1912</v>
      </c>
      <c r="K56" s="205">
        <f t="shared" si="10"/>
        <v>3025</v>
      </c>
      <c r="L56" s="205">
        <f t="shared" si="10"/>
        <v>3153</v>
      </c>
      <c r="M56" s="205">
        <f t="shared" si="10"/>
        <v>3153</v>
      </c>
    </row>
    <row r="57" spans="1:13" ht="57.75" customHeight="1">
      <c r="A57" s="3"/>
      <c r="B57" s="10" t="s">
        <v>110</v>
      </c>
      <c r="C57" s="100" t="s">
        <v>0</v>
      </c>
      <c r="D57" s="96" t="s">
        <v>111</v>
      </c>
      <c r="E57" s="334" t="s">
        <v>112</v>
      </c>
      <c r="F57" s="330" t="s">
        <v>1</v>
      </c>
      <c r="G57" s="327"/>
      <c r="H57" s="210">
        <v>2935</v>
      </c>
      <c r="I57" s="210">
        <v>1779.5</v>
      </c>
      <c r="J57" s="210">
        <v>1912</v>
      </c>
      <c r="K57" s="199">
        <v>3025</v>
      </c>
      <c r="L57" s="199">
        <v>3153</v>
      </c>
      <c r="M57" s="199">
        <v>3153</v>
      </c>
    </row>
    <row r="58" spans="1:13" ht="48" customHeight="1">
      <c r="A58" s="77"/>
      <c r="B58" s="78" t="s">
        <v>113</v>
      </c>
      <c r="C58" s="100"/>
      <c r="D58" s="96"/>
      <c r="E58" s="335"/>
      <c r="F58" s="331"/>
      <c r="G58" s="328"/>
      <c r="H58" s="230"/>
      <c r="I58" s="204"/>
      <c r="J58" s="204"/>
      <c r="K58" s="201"/>
      <c r="L58" s="201"/>
      <c r="M58" s="201"/>
    </row>
    <row r="59" spans="1:13" ht="21" customHeight="1">
      <c r="A59" s="107"/>
      <c r="B59" s="9" t="s">
        <v>200</v>
      </c>
      <c r="C59" s="116"/>
      <c r="D59" s="115"/>
      <c r="E59" s="54"/>
      <c r="F59" s="244"/>
      <c r="G59" s="39"/>
      <c r="H59" s="206">
        <f>H60+H61+H62</f>
        <v>14567</v>
      </c>
      <c r="I59" s="206">
        <f t="shared" ref="I59:M59" si="11">I60+I61+I62</f>
        <v>25038</v>
      </c>
      <c r="J59" s="206">
        <f t="shared" si="11"/>
        <v>35753</v>
      </c>
      <c r="K59" s="207">
        <f t="shared" si="11"/>
        <v>17102</v>
      </c>
      <c r="L59" s="207">
        <f t="shared" si="11"/>
        <v>17251</v>
      </c>
      <c r="M59" s="207">
        <f t="shared" si="11"/>
        <v>17413</v>
      </c>
    </row>
    <row r="60" spans="1:13" ht="42" customHeight="1">
      <c r="A60" s="3"/>
      <c r="B60" s="10" t="s">
        <v>201</v>
      </c>
      <c r="C60" s="40" t="s">
        <v>0</v>
      </c>
      <c r="D60" s="41" t="s">
        <v>202</v>
      </c>
      <c r="E60" s="169" t="s">
        <v>203</v>
      </c>
      <c r="F60" s="249" t="s">
        <v>1</v>
      </c>
      <c r="G60" s="18"/>
      <c r="H60" s="209">
        <v>4373</v>
      </c>
      <c r="I60" s="209">
        <v>309.3</v>
      </c>
      <c r="J60" s="209">
        <v>4768</v>
      </c>
      <c r="K60" s="208">
        <v>5067</v>
      </c>
      <c r="L60" s="208">
        <v>5015</v>
      </c>
      <c r="M60" s="208">
        <v>4962</v>
      </c>
    </row>
    <row r="61" spans="1:13" ht="35.25" customHeight="1">
      <c r="A61" s="107"/>
      <c r="B61" s="10" t="s">
        <v>204</v>
      </c>
      <c r="C61" s="40" t="s">
        <v>0</v>
      </c>
      <c r="D61" s="41" t="s">
        <v>205</v>
      </c>
      <c r="E61" s="334" t="s">
        <v>206</v>
      </c>
      <c r="F61" s="330" t="s">
        <v>1</v>
      </c>
      <c r="G61" s="18"/>
      <c r="H61" s="209">
        <v>6503</v>
      </c>
      <c r="I61" s="209">
        <v>24290.3</v>
      </c>
      <c r="J61" s="209">
        <v>27303</v>
      </c>
      <c r="K61" s="208">
        <v>7937</v>
      </c>
      <c r="L61" s="208">
        <v>7913</v>
      </c>
      <c r="M61" s="208">
        <v>7890</v>
      </c>
    </row>
    <row r="62" spans="1:13" ht="34.5" customHeight="1">
      <c r="A62" s="107"/>
      <c r="B62" s="10" t="s">
        <v>207</v>
      </c>
      <c r="C62" s="40" t="s">
        <v>0</v>
      </c>
      <c r="D62" s="41" t="s">
        <v>208</v>
      </c>
      <c r="E62" s="336"/>
      <c r="F62" s="333"/>
      <c r="G62" s="18"/>
      <c r="H62" s="209">
        <v>3691</v>
      </c>
      <c r="I62" s="209">
        <v>438.4</v>
      </c>
      <c r="J62" s="209">
        <v>3682</v>
      </c>
      <c r="K62" s="208">
        <v>4098</v>
      </c>
      <c r="L62" s="208">
        <v>4323</v>
      </c>
      <c r="M62" s="208">
        <v>4561</v>
      </c>
    </row>
    <row r="63" spans="1:13" ht="18" customHeight="1">
      <c r="A63" s="79"/>
      <c r="B63" s="9" t="s">
        <v>20</v>
      </c>
      <c r="C63" s="106"/>
      <c r="D63" s="105"/>
      <c r="E63" s="54"/>
      <c r="F63" s="245"/>
      <c r="G63" s="75"/>
      <c r="H63" s="178">
        <f>H64</f>
        <v>3825</v>
      </c>
      <c r="I63" s="178">
        <f t="shared" ref="I63:M63" si="12">I64</f>
        <v>1894</v>
      </c>
      <c r="J63" s="319">
        <f t="shared" si="12"/>
        <v>2846</v>
      </c>
      <c r="K63" s="12">
        <f t="shared" si="12"/>
        <v>2916</v>
      </c>
      <c r="L63" s="12">
        <f t="shared" si="12"/>
        <v>3011</v>
      </c>
      <c r="M63" s="12">
        <f t="shared" si="12"/>
        <v>3011</v>
      </c>
    </row>
    <row r="64" spans="1:13" ht="51.75" customHeight="1">
      <c r="A64" s="3"/>
      <c r="B64" s="91" t="s">
        <v>114</v>
      </c>
      <c r="C64" s="89" t="s">
        <v>0</v>
      </c>
      <c r="D64" s="86" t="s">
        <v>115</v>
      </c>
      <c r="E64" s="90" t="s">
        <v>116</v>
      </c>
      <c r="F64" s="299" t="s">
        <v>1</v>
      </c>
      <c r="G64" s="83"/>
      <c r="H64" s="210">
        <v>3825</v>
      </c>
      <c r="I64" s="210">
        <v>1894</v>
      </c>
      <c r="J64" s="210">
        <v>2846</v>
      </c>
      <c r="K64" s="199">
        <v>2916</v>
      </c>
      <c r="L64" s="199">
        <v>3011</v>
      </c>
      <c r="M64" s="199">
        <v>3011</v>
      </c>
    </row>
    <row r="65" spans="1:13" ht="43.5" customHeight="1">
      <c r="A65" s="3"/>
      <c r="B65" s="234" t="s">
        <v>246</v>
      </c>
      <c r="C65" s="235"/>
      <c r="D65" s="109"/>
      <c r="E65" s="69"/>
      <c r="F65" s="300"/>
      <c r="G65" s="220"/>
      <c r="H65" s="236">
        <f>H66</f>
        <v>0</v>
      </c>
      <c r="I65" s="236">
        <f t="shared" ref="I65:M65" si="13">I66</f>
        <v>0.1</v>
      </c>
      <c r="J65" s="236">
        <f t="shared" si="13"/>
        <v>0.1</v>
      </c>
      <c r="K65" s="236">
        <f t="shared" si="13"/>
        <v>0</v>
      </c>
      <c r="L65" s="236">
        <f t="shared" si="13"/>
        <v>0</v>
      </c>
      <c r="M65" s="236">
        <f t="shared" si="13"/>
        <v>0</v>
      </c>
    </row>
    <row r="66" spans="1:13" ht="38.25" customHeight="1">
      <c r="A66" s="3"/>
      <c r="B66" s="233" t="s">
        <v>248</v>
      </c>
      <c r="C66" s="89"/>
      <c r="D66" s="221" t="s">
        <v>247</v>
      </c>
      <c r="E66" s="90" t="s">
        <v>248</v>
      </c>
      <c r="F66" s="299" t="s">
        <v>1</v>
      </c>
      <c r="G66" s="220"/>
      <c r="H66" s="210">
        <v>0</v>
      </c>
      <c r="I66" s="210">
        <v>0.1</v>
      </c>
      <c r="J66" s="210">
        <v>0.1</v>
      </c>
      <c r="K66" s="199">
        <v>0</v>
      </c>
      <c r="L66" s="199">
        <v>0</v>
      </c>
      <c r="M66" s="199">
        <v>0</v>
      </c>
    </row>
    <row r="67" spans="1:13" ht="50.25" customHeight="1">
      <c r="A67" s="3"/>
      <c r="B67" s="24" t="s">
        <v>22</v>
      </c>
      <c r="C67" s="28"/>
      <c r="D67" s="29"/>
      <c r="E67" s="54"/>
      <c r="F67" s="244"/>
      <c r="G67" s="16"/>
      <c r="H67" s="81">
        <f t="shared" ref="H67:M67" si="14">H69+H68+H70</f>
        <v>29509.8</v>
      </c>
      <c r="I67" s="81">
        <f t="shared" si="14"/>
        <v>12574.900000000001</v>
      </c>
      <c r="J67" s="206">
        <f t="shared" si="14"/>
        <v>39078.6</v>
      </c>
      <c r="K67" s="81">
        <f t="shared" si="14"/>
        <v>33884.699999999997</v>
      </c>
      <c r="L67" s="81">
        <f t="shared" si="14"/>
        <v>33884.699999999997</v>
      </c>
      <c r="M67" s="81">
        <f t="shared" si="14"/>
        <v>33884.699999999997</v>
      </c>
    </row>
    <row r="68" spans="1:13" ht="84" customHeight="1">
      <c r="A68" s="77"/>
      <c r="B68" s="78" t="s">
        <v>190</v>
      </c>
      <c r="C68" s="163" t="s">
        <v>85</v>
      </c>
      <c r="D68" s="165" t="s">
        <v>191</v>
      </c>
      <c r="E68" s="335" t="s">
        <v>117</v>
      </c>
      <c r="F68" s="258" t="s">
        <v>197</v>
      </c>
      <c r="G68" s="168"/>
      <c r="H68" s="214">
        <v>28772.6</v>
      </c>
      <c r="I68" s="214">
        <v>10701.6</v>
      </c>
      <c r="J68" s="230">
        <v>33000</v>
      </c>
      <c r="K68" s="68">
        <v>32522</v>
      </c>
      <c r="L68" s="68">
        <v>32522</v>
      </c>
      <c r="M68" s="68">
        <v>32522</v>
      </c>
    </row>
    <row r="69" spans="1:13" s="94" customFormat="1" ht="82.5" customHeight="1">
      <c r="A69" s="3"/>
      <c r="B69" s="10" t="s">
        <v>260</v>
      </c>
      <c r="C69" s="28" t="s">
        <v>85</v>
      </c>
      <c r="D69" s="29" t="s">
        <v>259</v>
      </c>
      <c r="E69" s="335"/>
      <c r="F69" s="258" t="s">
        <v>197</v>
      </c>
      <c r="G69" s="26"/>
      <c r="H69" s="180">
        <v>0</v>
      </c>
      <c r="I69" s="180">
        <v>722.2</v>
      </c>
      <c r="J69" s="209">
        <v>4652</v>
      </c>
      <c r="K69" s="42">
        <v>0</v>
      </c>
      <c r="L69" s="42">
        <v>0</v>
      </c>
      <c r="M69" s="42">
        <v>0</v>
      </c>
    </row>
    <row r="70" spans="1:13" s="8" customFormat="1" ht="81" customHeight="1">
      <c r="A70" s="47"/>
      <c r="B70" s="198" t="s">
        <v>192</v>
      </c>
      <c r="C70" s="164" t="s">
        <v>85</v>
      </c>
      <c r="D70" s="166" t="s">
        <v>193</v>
      </c>
      <c r="E70" s="336"/>
      <c r="F70" s="258" t="s">
        <v>197</v>
      </c>
      <c r="G70" s="167"/>
      <c r="H70" s="213">
        <v>737.2</v>
      </c>
      <c r="I70" s="213">
        <v>1151.0999999999999</v>
      </c>
      <c r="J70" s="231">
        <v>1426.6</v>
      </c>
      <c r="K70" s="72">
        <v>1362.7</v>
      </c>
      <c r="L70" s="72">
        <v>1362.7</v>
      </c>
      <c r="M70" s="72">
        <v>1362.7</v>
      </c>
    </row>
    <row r="71" spans="1:13" ht="27.75" customHeight="1">
      <c r="A71" s="47"/>
      <c r="B71" s="57" t="s">
        <v>23</v>
      </c>
      <c r="C71" s="56"/>
      <c r="D71" s="73"/>
      <c r="E71" s="92"/>
      <c r="F71" s="298"/>
      <c r="G71" s="84"/>
      <c r="H71" s="188">
        <f>H72</f>
        <v>208.1</v>
      </c>
      <c r="I71" s="188">
        <f t="shared" ref="I71:M71" si="15">I72</f>
        <v>163.19999999999999</v>
      </c>
      <c r="J71" s="318">
        <f t="shared" si="15"/>
        <v>208.1</v>
      </c>
      <c r="K71" s="93">
        <f t="shared" si="15"/>
        <v>329.4</v>
      </c>
      <c r="L71" s="93">
        <f t="shared" si="15"/>
        <v>329.4</v>
      </c>
      <c r="M71" s="93">
        <f t="shared" si="15"/>
        <v>329.4</v>
      </c>
    </row>
    <row r="72" spans="1:13" ht="21" customHeight="1">
      <c r="A72" s="3"/>
      <c r="B72" s="9" t="s">
        <v>25</v>
      </c>
      <c r="C72" s="28"/>
      <c r="D72" s="29"/>
      <c r="E72" s="61"/>
      <c r="F72" s="249"/>
      <c r="G72" s="4"/>
      <c r="H72" s="81">
        <f>H73+H74+H75</f>
        <v>208.1</v>
      </c>
      <c r="I72" s="81">
        <f t="shared" ref="I72:J72" si="16">I73+I74+I75</f>
        <v>163.19999999999999</v>
      </c>
      <c r="J72" s="206">
        <f t="shared" si="16"/>
        <v>208.1</v>
      </c>
      <c r="K72" s="50">
        <f>K73+K74+K75</f>
        <v>329.4</v>
      </c>
      <c r="L72" s="50">
        <f>L73+L74+L75</f>
        <v>329.4</v>
      </c>
      <c r="M72" s="50">
        <f>M73+M74+M75</f>
        <v>329.4</v>
      </c>
    </row>
    <row r="73" spans="1:13" ht="54.75" customHeight="1">
      <c r="A73" s="3"/>
      <c r="B73" s="10" t="s">
        <v>27</v>
      </c>
      <c r="C73" s="85" t="s">
        <v>24</v>
      </c>
      <c r="D73" s="87" t="s">
        <v>26</v>
      </c>
      <c r="E73" s="334" t="s">
        <v>25</v>
      </c>
      <c r="F73" s="366" t="s">
        <v>45</v>
      </c>
      <c r="G73" s="373"/>
      <c r="H73" s="189">
        <v>93</v>
      </c>
      <c r="I73" s="189">
        <v>112.6</v>
      </c>
      <c r="J73" s="209">
        <v>93</v>
      </c>
      <c r="K73" s="42">
        <v>230</v>
      </c>
      <c r="L73" s="42">
        <v>230</v>
      </c>
      <c r="M73" s="42">
        <v>230</v>
      </c>
    </row>
    <row r="74" spans="1:13" ht="45.75" customHeight="1">
      <c r="A74" s="3"/>
      <c r="B74" s="11" t="s">
        <v>28</v>
      </c>
      <c r="C74" s="85" t="s">
        <v>24</v>
      </c>
      <c r="D74" s="87" t="s">
        <v>75</v>
      </c>
      <c r="E74" s="335"/>
      <c r="F74" s="367"/>
      <c r="G74" s="374"/>
      <c r="H74" s="189">
        <v>0.1</v>
      </c>
      <c r="I74" s="189">
        <v>0.2</v>
      </c>
      <c r="J74" s="209">
        <v>0.1</v>
      </c>
      <c r="K74" s="42">
        <v>0.4</v>
      </c>
      <c r="L74" s="42">
        <v>0.4</v>
      </c>
      <c r="M74" s="42">
        <v>0.4</v>
      </c>
    </row>
    <row r="75" spans="1:13" ht="40.5" customHeight="1">
      <c r="A75" s="3"/>
      <c r="B75" s="21" t="s">
        <v>30</v>
      </c>
      <c r="C75" s="85" t="s">
        <v>24</v>
      </c>
      <c r="D75" s="87" t="s">
        <v>29</v>
      </c>
      <c r="E75" s="335"/>
      <c r="F75" s="368"/>
      <c r="G75" s="375"/>
      <c r="H75" s="189">
        <v>115</v>
      </c>
      <c r="I75" s="189">
        <v>50.4</v>
      </c>
      <c r="J75" s="209">
        <v>115</v>
      </c>
      <c r="K75" s="42">
        <v>99</v>
      </c>
      <c r="L75" s="42">
        <v>99</v>
      </c>
      <c r="M75" s="42">
        <v>99</v>
      </c>
    </row>
    <row r="76" spans="1:13" ht="27" customHeight="1">
      <c r="A76" s="3"/>
      <c r="B76" s="9" t="s">
        <v>31</v>
      </c>
      <c r="C76" s="28"/>
      <c r="D76" s="29"/>
      <c r="E76" s="54"/>
      <c r="F76" s="244"/>
      <c r="G76" s="16"/>
      <c r="H76" s="81">
        <f>H79+H77+H80+H78+H81</f>
        <v>3084.2</v>
      </c>
      <c r="I76" s="81">
        <f>I79+I77+I80+I78+I81</f>
        <v>4202.5</v>
      </c>
      <c r="J76" s="81">
        <f>J79+J77+J80+J78+J81</f>
        <v>6621.9999999999991</v>
      </c>
      <c r="K76" s="81">
        <f>K79+K77+K80+K78+K81</f>
        <v>3100</v>
      </c>
      <c r="L76" s="81">
        <f>L79+L77+L80+L78+L81</f>
        <v>3100</v>
      </c>
      <c r="M76" s="81">
        <f>M79+M77+M80+M78+M81</f>
        <v>3100</v>
      </c>
    </row>
    <row r="77" spans="1:13" ht="44.25" customHeight="1">
      <c r="A77" s="3"/>
      <c r="B77" s="383" t="s">
        <v>194</v>
      </c>
      <c r="C77" s="28" t="s">
        <v>127</v>
      </c>
      <c r="D77" s="29" t="s">
        <v>195</v>
      </c>
      <c r="E77" s="334" t="s">
        <v>185</v>
      </c>
      <c r="F77" s="249" t="s">
        <v>196</v>
      </c>
      <c r="G77" s="161"/>
      <c r="H77" s="180">
        <v>3084.2</v>
      </c>
      <c r="I77" s="180">
        <v>2705.6</v>
      </c>
      <c r="J77" s="209">
        <v>3778.1</v>
      </c>
      <c r="K77" s="154">
        <v>3100</v>
      </c>
      <c r="L77" s="154">
        <v>3100</v>
      </c>
      <c r="M77" s="154">
        <v>3100</v>
      </c>
    </row>
    <row r="78" spans="1:13" ht="69" customHeight="1">
      <c r="A78" s="3"/>
      <c r="B78" s="384"/>
      <c r="C78" s="28" t="s">
        <v>85</v>
      </c>
      <c r="D78" s="29" t="s">
        <v>195</v>
      </c>
      <c r="E78" s="336"/>
      <c r="F78" s="249" t="s">
        <v>197</v>
      </c>
      <c r="G78" s="162"/>
      <c r="H78" s="212">
        <v>0</v>
      </c>
      <c r="I78" s="212">
        <v>267.39999999999998</v>
      </c>
      <c r="J78" s="209">
        <v>273.7</v>
      </c>
      <c r="K78" s="154">
        <v>0</v>
      </c>
      <c r="L78" s="154">
        <v>0</v>
      </c>
      <c r="M78" s="154">
        <v>0</v>
      </c>
    </row>
    <row r="79" spans="1:13" ht="42" customHeight="1">
      <c r="A79" s="3"/>
      <c r="B79" s="417" t="s">
        <v>257</v>
      </c>
      <c r="C79" s="28" t="s">
        <v>127</v>
      </c>
      <c r="D79" s="29" t="s">
        <v>258</v>
      </c>
      <c r="E79" s="334" t="s">
        <v>118</v>
      </c>
      <c r="F79" s="256" t="s">
        <v>196</v>
      </c>
      <c r="G79" s="4"/>
      <c r="H79" s="212">
        <v>0</v>
      </c>
      <c r="I79" s="180">
        <v>917.9</v>
      </c>
      <c r="J79" s="209">
        <v>919.4</v>
      </c>
      <c r="K79" s="42">
        <v>0</v>
      </c>
      <c r="L79" s="42">
        <v>0</v>
      </c>
      <c r="M79" s="42">
        <v>0</v>
      </c>
    </row>
    <row r="80" spans="1:13" ht="79.5" customHeight="1">
      <c r="A80" s="3"/>
      <c r="B80" s="418"/>
      <c r="C80" s="28" t="s">
        <v>129</v>
      </c>
      <c r="D80" s="29" t="s">
        <v>258</v>
      </c>
      <c r="E80" s="335"/>
      <c r="F80" s="256" t="s">
        <v>197</v>
      </c>
      <c r="G80" s="26"/>
      <c r="H80" s="212">
        <v>0</v>
      </c>
      <c r="I80" s="180">
        <v>311.60000000000002</v>
      </c>
      <c r="J80" s="209">
        <v>1608.4</v>
      </c>
      <c r="K80" s="42">
        <v>0</v>
      </c>
      <c r="L80" s="42">
        <v>0</v>
      </c>
      <c r="M80" s="42">
        <v>0</v>
      </c>
    </row>
    <row r="81" spans="1:14" ht="69" customHeight="1">
      <c r="A81" s="3"/>
      <c r="B81" s="419"/>
      <c r="C81" s="28" t="s">
        <v>129</v>
      </c>
      <c r="D81" s="29" t="s">
        <v>258</v>
      </c>
      <c r="E81" s="336"/>
      <c r="F81" s="256" t="s">
        <v>254</v>
      </c>
      <c r="G81" s="26"/>
      <c r="H81" s="212">
        <v>0</v>
      </c>
      <c r="I81" s="212">
        <v>0</v>
      </c>
      <c r="J81" s="209">
        <v>42.4</v>
      </c>
      <c r="K81" s="42">
        <v>0</v>
      </c>
      <c r="L81" s="42">
        <v>0</v>
      </c>
      <c r="M81" s="42">
        <v>0</v>
      </c>
    </row>
    <row r="82" spans="1:14" ht="32.25" customHeight="1">
      <c r="A82" s="3"/>
      <c r="B82" s="9" t="s">
        <v>32</v>
      </c>
      <c r="C82" s="28"/>
      <c r="D82" s="29"/>
      <c r="E82" s="54"/>
      <c r="F82" s="244"/>
      <c r="G82" s="16"/>
      <c r="H82" s="81">
        <f t="shared" ref="H82:M82" si="17">H83+H85</f>
        <v>200</v>
      </c>
      <c r="I82" s="81">
        <f t="shared" si="17"/>
        <v>2412.4</v>
      </c>
      <c r="J82" s="206">
        <f t="shared" si="17"/>
        <v>2493.8000000000002</v>
      </c>
      <c r="K82" s="81">
        <f t="shared" si="17"/>
        <v>200</v>
      </c>
      <c r="L82" s="81">
        <f t="shared" si="17"/>
        <v>200</v>
      </c>
      <c r="M82" s="81">
        <f t="shared" si="17"/>
        <v>200</v>
      </c>
    </row>
    <row r="83" spans="1:14" ht="34.5" customHeight="1">
      <c r="A83" s="3"/>
      <c r="B83" s="9" t="s">
        <v>140</v>
      </c>
      <c r="C83" s="28"/>
      <c r="D83" s="29"/>
      <c r="E83" s="38"/>
      <c r="F83" s="249"/>
      <c r="G83" s="4"/>
      <c r="H83" s="81">
        <f t="shared" ref="H83:M83" si="18">H84</f>
        <v>0</v>
      </c>
      <c r="I83" s="81">
        <f t="shared" si="18"/>
        <v>2173.3000000000002</v>
      </c>
      <c r="J83" s="206">
        <f t="shared" si="18"/>
        <v>2173.3000000000002</v>
      </c>
      <c r="K83" s="218">
        <f t="shared" si="18"/>
        <v>0</v>
      </c>
      <c r="L83" s="218">
        <f t="shared" si="18"/>
        <v>0</v>
      </c>
      <c r="M83" s="218">
        <f t="shared" si="18"/>
        <v>0</v>
      </c>
    </row>
    <row r="84" spans="1:14" ht="81.75" customHeight="1">
      <c r="A84" s="3"/>
      <c r="B84" s="10" t="s">
        <v>261</v>
      </c>
      <c r="C84" s="123" t="s">
        <v>85</v>
      </c>
      <c r="D84" s="125" t="s">
        <v>262</v>
      </c>
      <c r="E84" s="122" t="s">
        <v>140</v>
      </c>
      <c r="F84" s="299" t="s">
        <v>197</v>
      </c>
      <c r="G84" s="120"/>
      <c r="H84" s="173">
        <v>0</v>
      </c>
      <c r="I84" s="173">
        <v>2173.3000000000002</v>
      </c>
      <c r="J84" s="210">
        <v>2173.3000000000002</v>
      </c>
      <c r="K84" s="219">
        <v>0</v>
      </c>
      <c r="L84" s="219">
        <v>0</v>
      </c>
      <c r="M84" s="219">
        <v>0</v>
      </c>
    </row>
    <row r="85" spans="1:14" s="112" customFormat="1" ht="33.75" customHeight="1">
      <c r="A85" s="107"/>
      <c r="B85" s="9" t="s">
        <v>120</v>
      </c>
      <c r="C85" s="130"/>
      <c r="D85" s="131"/>
      <c r="E85" s="110"/>
      <c r="F85" s="300"/>
      <c r="G85" s="128"/>
      <c r="H85" s="190">
        <f t="shared" ref="H85:M85" si="19">H87+H86</f>
        <v>200</v>
      </c>
      <c r="I85" s="190">
        <f t="shared" si="19"/>
        <v>239.1</v>
      </c>
      <c r="J85" s="236">
        <f t="shared" si="19"/>
        <v>320.5</v>
      </c>
      <c r="K85" s="190">
        <f t="shared" si="19"/>
        <v>200</v>
      </c>
      <c r="L85" s="190">
        <f t="shared" si="19"/>
        <v>200</v>
      </c>
      <c r="M85" s="190">
        <f t="shared" si="19"/>
        <v>200</v>
      </c>
    </row>
    <row r="86" spans="1:14" ht="84" customHeight="1">
      <c r="A86" s="3"/>
      <c r="B86" s="10" t="s">
        <v>198</v>
      </c>
      <c r="C86" s="164" t="s">
        <v>85</v>
      </c>
      <c r="D86" s="166" t="s">
        <v>199</v>
      </c>
      <c r="E86" s="335" t="s">
        <v>33</v>
      </c>
      <c r="F86" s="258" t="s">
        <v>197</v>
      </c>
      <c r="G86" s="374"/>
      <c r="H86" s="211">
        <v>200</v>
      </c>
      <c r="I86" s="211">
        <v>186.7</v>
      </c>
      <c r="J86" s="231">
        <v>268.10000000000002</v>
      </c>
      <c r="K86" s="72">
        <v>200</v>
      </c>
      <c r="L86" s="72">
        <v>200</v>
      </c>
      <c r="M86" s="72">
        <v>200</v>
      </c>
    </row>
    <row r="87" spans="1:14" ht="84.75" customHeight="1">
      <c r="A87" s="3"/>
      <c r="B87" s="10" t="s">
        <v>263</v>
      </c>
      <c r="C87" s="28" t="s">
        <v>85</v>
      </c>
      <c r="D87" s="29" t="s">
        <v>264</v>
      </c>
      <c r="E87" s="336"/>
      <c r="F87" s="258" t="s">
        <v>197</v>
      </c>
      <c r="G87" s="375"/>
      <c r="H87" s="212">
        <v>0</v>
      </c>
      <c r="I87" s="180">
        <v>52.4</v>
      </c>
      <c r="J87" s="209">
        <v>52.4</v>
      </c>
      <c r="K87" s="42">
        <v>0</v>
      </c>
      <c r="L87" s="42">
        <v>0</v>
      </c>
      <c r="M87" s="42">
        <v>0</v>
      </c>
    </row>
    <row r="88" spans="1:14" ht="21" customHeight="1">
      <c r="A88" s="3"/>
      <c r="B88" s="9" t="s">
        <v>34</v>
      </c>
      <c r="C88" s="28"/>
      <c r="D88" s="29"/>
      <c r="E88" s="54"/>
      <c r="F88" s="244"/>
      <c r="G88" s="16"/>
      <c r="H88" s="81">
        <f t="shared" ref="H88:M88" si="20">H89+H108+H111+H121</f>
        <v>1798.5</v>
      </c>
      <c r="I88" s="81">
        <f t="shared" si="20"/>
        <v>1133.3999999999999</v>
      </c>
      <c r="J88" s="206">
        <f t="shared" si="20"/>
        <v>1512</v>
      </c>
      <c r="K88" s="50">
        <f t="shared" si="20"/>
        <v>1341.6</v>
      </c>
      <c r="L88" s="50">
        <f t="shared" si="20"/>
        <v>1341.6</v>
      </c>
      <c r="M88" s="50">
        <f t="shared" si="20"/>
        <v>1341.6</v>
      </c>
    </row>
    <row r="89" spans="1:14" ht="28.5" customHeight="1">
      <c r="A89" s="3"/>
      <c r="B89" s="142" t="s">
        <v>145</v>
      </c>
      <c r="C89" s="28"/>
      <c r="D89" s="29"/>
      <c r="E89" s="69"/>
      <c r="F89" s="244"/>
      <c r="G89" s="129"/>
      <c r="H89" s="81">
        <f t="shared" ref="H89:M89" si="21">H90+H91+H92+H94+H95+H96+H98+H99+H100+H103+H106+H107+H93+H102+H104+H105+H97+H101</f>
        <v>616.40000000000009</v>
      </c>
      <c r="I89" s="81">
        <f t="shared" si="21"/>
        <v>611.19999999999993</v>
      </c>
      <c r="J89" s="206">
        <f t="shared" si="21"/>
        <v>680.8</v>
      </c>
      <c r="K89" s="81">
        <f t="shared" si="21"/>
        <v>802</v>
      </c>
      <c r="L89" s="81">
        <f t="shared" si="21"/>
        <v>802</v>
      </c>
      <c r="M89" s="81">
        <f t="shared" si="21"/>
        <v>802</v>
      </c>
    </row>
    <row r="90" spans="1:14" s="139" customFormat="1" ht="63.75" customHeight="1">
      <c r="A90" s="79"/>
      <c r="B90" s="377" t="s">
        <v>142</v>
      </c>
      <c r="C90" s="28" t="s">
        <v>143</v>
      </c>
      <c r="D90" s="29" t="s">
        <v>144</v>
      </c>
      <c r="E90" s="334" t="s">
        <v>145</v>
      </c>
      <c r="F90" s="249" t="s">
        <v>146</v>
      </c>
      <c r="G90" s="129"/>
      <c r="H90" s="180">
        <v>4</v>
      </c>
      <c r="I90" s="180">
        <v>18.3</v>
      </c>
      <c r="J90" s="209">
        <v>18.3</v>
      </c>
      <c r="K90" s="76">
        <v>20</v>
      </c>
      <c r="L90" s="76">
        <v>20</v>
      </c>
      <c r="M90" s="76">
        <v>20</v>
      </c>
      <c r="N90" s="138"/>
    </row>
    <row r="91" spans="1:14" s="139" customFormat="1" ht="57.75" customHeight="1">
      <c r="A91" s="140"/>
      <c r="B91" s="379"/>
      <c r="C91" s="28" t="s">
        <v>147</v>
      </c>
      <c r="D91" s="29" t="s">
        <v>144</v>
      </c>
      <c r="E91" s="335"/>
      <c r="F91" s="249" t="s">
        <v>148</v>
      </c>
      <c r="G91" s="129"/>
      <c r="H91" s="180">
        <v>17</v>
      </c>
      <c r="I91" s="180">
        <v>0.6</v>
      </c>
      <c r="J91" s="209">
        <v>0.6</v>
      </c>
      <c r="K91" s="76">
        <v>20</v>
      </c>
      <c r="L91" s="76">
        <v>20</v>
      </c>
      <c r="M91" s="76">
        <v>20</v>
      </c>
      <c r="N91" s="138"/>
    </row>
    <row r="92" spans="1:14" s="139" customFormat="1" ht="81.75" customHeight="1">
      <c r="A92" s="79"/>
      <c r="B92" s="377" t="s">
        <v>149</v>
      </c>
      <c r="C92" s="28" t="s">
        <v>143</v>
      </c>
      <c r="D92" s="29" t="s">
        <v>150</v>
      </c>
      <c r="E92" s="335"/>
      <c r="F92" s="256" t="s">
        <v>151</v>
      </c>
      <c r="G92" s="26"/>
      <c r="H92" s="180">
        <v>189</v>
      </c>
      <c r="I92" s="180">
        <v>214.2</v>
      </c>
      <c r="J92" s="209">
        <v>214.2</v>
      </c>
      <c r="K92" s="42">
        <v>220</v>
      </c>
      <c r="L92" s="42">
        <v>220</v>
      </c>
      <c r="M92" s="42">
        <v>220</v>
      </c>
    </row>
    <row r="93" spans="1:14" s="139" customFormat="1" ht="81.75" customHeight="1">
      <c r="A93" s="79"/>
      <c r="B93" s="379"/>
      <c r="C93" s="28" t="s">
        <v>147</v>
      </c>
      <c r="D93" s="29" t="s">
        <v>150</v>
      </c>
      <c r="E93" s="335"/>
      <c r="F93" s="256" t="s">
        <v>148</v>
      </c>
      <c r="G93" s="26"/>
      <c r="H93" s="180">
        <v>13</v>
      </c>
      <c r="I93" s="180">
        <v>18.899999999999999</v>
      </c>
      <c r="J93" s="209">
        <v>18.899999999999999</v>
      </c>
      <c r="K93" s="42">
        <v>20</v>
      </c>
      <c r="L93" s="42">
        <v>20</v>
      </c>
      <c r="M93" s="42">
        <v>20</v>
      </c>
    </row>
    <row r="94" spans="1:14" s="139" customFormat="1" ht="57" customHeight="1">
      <c r="A94" s="79"/>
      <c r="B94" s="377" t="s">
        <v>155</v>
      </c>
      <c r="C94" s="55" t="s">
        <v>143</v>
      </c>
      <c r="D94" s="29" t="s">
        <v>154</v>
      </c>
      <c r="E94" s="335"/>
      <c r="F94" s="249" t="s">
        <v>151</v>
      </c>
      <c r="G94" s="26"/>
      <c r="H94" s="180">
        <v>3</v>
      </c>
      <c r="I94" s="180">
        <v>4.5999999999999996</v>
      </c>
      <c r="J94" s="209">
        <v>4.5999999999999996</v>
      </c>
      <c r="K94" s="42">
        <v>10</v>
      </c>
      <c r="L94" s="42">
        <v>10</v>
      </c>
      <c r="M94" s="42">
        <v>10</v>
      </c>
    </row>
    <row r="95" spans="1:14" s="139" customFormat="1" ht="43.5" customHeight="1">
      <c r="A95" s="140"/>
      <c r="B95" s="379"/>
      <c r="C95" s="55" t="s">
        <v>147</v>
      </c>
      <c r="D95" s="29" t="s">
        <v>154</v>
      </c>
      <c r="E95" s="335"/>
      <c r="F95" s="249" t="s">
        <v>148</v>
      </c>
      <c r="G95" s="26"/>
      <c r="H95" s="212">
        <v>0</v>
      </c>
      <c r="I95" s="212">
        <v>0</v>
      </c>
      <c r="J95" s="209">
        <v>0</v>
      </c>
      <c r="K95" s="42">
        <v>0</v>
      </c>
      <c r="L95" s="42">
        <v>0</v>
      </c>
      <c r="M95" s="42">
        <v>0</v>
      </c>
    </row>
    <row r="96" spans="1:14" s="139" customFormat="1" ht="75" customHeight="1">
      <c r="A96" s="194"/>
      <c r="B96" s="10" t="s">
        <v>152</v>
      </c>
      <c r="C96" s="55" t="s">
        <v>143</v>
      </c>
      <c r="D96" s="29" t="s">
        <v>153</v>
      </c>
      <c r="E96" s="335"/>
      <c r="F96" s="249" t="s">
        <v>146</v>
      </c>
      <c r="G96" s="26"/>
      <c r="H96" s="191">
        <v>5</v>
      </c>
      <c r="I96" s="180">
        <v>21</v>
      </c>
      <c r="J96" s="209">
        <v>21</v>
      </c>
      <c r="K96" s="42">
        <v>30</v>
      </c>
      <c r="L96" s="42">
        <v>30</v>
      </c>
      <c r="M96" s="42">
        <v>30</v>
      </c>
    </row>
    <row r="97" spans="1:13" s="139" customFormat="1" ht="81" customHeight="1">
      <c r="A97" s="194"/>
      <c r="B97" s="10" t="s">
        <v>186</v>
      </c>
      <c r="C97" s="55" t="s">
        <v>147</v>
      </c>
      <c r="D97" s="29" t="s">
        <v>187</v>
      </c>
      <c r="E97" s="335"/>
      <c r="F97" s="249" t="s">
        <v>148</v>
      </c>
      <c r="G97" s="26"/>
      <c r="H97" s="191">
        <v>0.1</v>
      </c>
      <c r="I97" s="212">
        <v>0</v>
      </c>
      <c r="J97" s="209">
        <v>0</v>
      </c>
      <c r="K97" s="42">
        <v>0</v>
      </c>
      <c r="L97" s="42">
        <v>0</v>
      </c>
      <c r="M97" s="42">
        <v>0</v>
      </c>
    </row>
    <row r="98" spans="1:13" s="139" customFormat="1" ht="59.25" customHeight="1">
      <c r="A98" s="79"/>
      <c r="B98" s="10" t="s">
        <v>156</v>
      </c>
      <c r="C98" s="28" t="s">
        <v>143</v>
      </c>
      <c r="D98" s="29" t="s">
        <v>157</v>
      </c>
      <c r="E98" s="335"/>
      <c r="F98" s="256" t="s">
        <v>146</v>
      </c>
      <c r="G98" s="26"/>
      <c r="H98" s="191">
        <v>0</v>
      </c>
      <c r="I98" s="180">
        <v>2.1</v>
      </c>
      <c r="J98" s="191">
        <v>2.1</v>
      </c>
      <c r="K98" s="42">
        <v>7</v>
      </c>
      <c r="L98" s="42">
        <v>7</v>
      </c>
      <c r="M98" s="42">
        <v>7</v>
      </c>
    </row>
    <row r="99" spans="1:13" s="139" customFormat="1" ht="72" customHeight="1">
      <c r="A99" s="79"/>
      <c r="B99" s="21" t="s">
        <v>158</v>
      </c>
      <c r="C99" s="28" t="s">
        <v>143</v>
      </c>
      <c r="D99" s="29" t="s">
        <v>159</v>
      </c>
      <c r="E99" s="335"/>
      <c r="F99" s="256" t="s">
        <v>146</v>
      </c>
      <c r="G99" s="26"/>
      <c r="H99" s="191">
        <v>68</v>
      </c>
      <c r="I99" s="191">
        <v>63.4</v>
      </c>
      <c r="J99" s="191">
        <v>68</v>
      </c>
      <c r="K99" s="42">
        <v>70</v>
      </c>
      <c r="L99" s="42">
        <v>70</v>
      </c>
      <c r="M99" s="42">
        <v>70</v>
      </c>
    </row>
    <row r="100" spans="1:13" s="139" customFormat="1" ht="53.25" customHeight="1">
      <c r="A100" s="386"/>
      <c r="B100" s="405" t="s">
        <v>160</v>
      </c>
      <c r="C100" s="28" t="s">
        <v>143</v>
      </c>
      <c r="D100" s="29" t="s">
        <v>161</v>
      </c>
      <c r="E100" s="335"/>
      <c r="F100" s="256" t="s">
        <v>146</v>
      </c>
      <c r="G100" s="26"/>
      <c r="H100" s="191">
        <v>0</v>
      </c>
      <c r="I100" s="191">
        <v>7.3</v>
      </c>
      <c r="J100" s="191">
        <v>7.3</v>
      </c>
      <c r="K100" s="42">
        <v>25</v>
      </c>
      <c r="L100" s="42">
        <v>25</v>
      </c>
      <c r="M100" s="42">
        <v>25</v>
      </c>
    </row>
    <row r="101" spans="1:13" s="139" customFormat="1" ht="55.5" customHeight="1">
      <c r="A101" s="387"/>
      <c r="B101" s="406"/>
      <c r="C101" s="164" t="s">
        <v>188</v>
      </c>
      <c r="D101" s="29" t="s">
        <v>189</v>
      </c>
      <c r="E101" s="335"/>
      <c r="F101" s="256" t="s">
        <v>265</v>
      </c>
      <c r="G101" s="167"/>
      <c r="H101" s="192">
        <v>0.6</v>
      </c>
      <c r="I101" s="192">
        <v>0</v>
      </c>
      <c r="J101" s="192">
        <v>0</v>
      </c>
      <c r="K101" s="72">
        <v>0</v>
      </c>
      <c r="L101" s="72">
        <v>0</v>
      </c>
      <c r="M101" s="72">
        <v>0</v>
      </c>
    </row>
    <row r="102" spans="1:13" s="139" customFormat="1" ht="103.5" customHeight="1">
      <c r="A102" s="140"/>
      <c r="B102" s="141" t="s">
        <v>179</v>
      </c>
      <c r="C102" s="147" t="s">
        <v>143</v>
      </c>
      <c r="D102" s="29" t="s">
        <v>178</v>
      </c>
      <c r="E102" s="335"/>
      <c r="F102" s="256" t="s">
        <v>146</v>
      </c>
      <c r="G102" s="149"/>
      <c r="H102" s="192">
        <v>5.7</v>
      </c>
      <c r="I102" s="192">
        <v>7.8</v>
      </c>
      <c r="J102" s="192">
        <v>7.8</v>
      </c>
      <c r="K102" s="72">
        <v>20</v>
      </c>
      <c r="L102" s="72">
        <v>20</v>
      </c>
      <c r="M102" s="72">
        <v>20</v>
      </c>
    </row>
    <row r="103" spans="1:13" s="139" customFormat="1" ht="54.75" customHeight="1">
      <c r="A103" s="140"/>
      <c r="B103" s="380" t="s">
        <v>162</v>
      </c>
      <c r="C103" s="124" t="s">
        <v>143</v>
      </c>
      <c r="D103" s="126" t="s">
        <v>163</v>
      </c>
      <c r="E103" s="335"/>
      <c r="F103" s="258" t="s">
        <v>146</v>
      </c>
      <c r="G103" s="121"/>
      <c r="H103" s="237">
        <v>75</v>
      </c>
      <c r="I103" s="187">
        <v>42.8</v>
      </c>
      <c r="J103" s="192">
        <v>75</v>
      </c>
      <c r="K103" s="72">
        <v>110</v>
      </c>
      <c r="L103" s="72">
        <v>110</v>
      </c>
      <c r="M103" s="72">
        <v>110</v>
      </c>
    </row>
    <row r="104" spans="1:13" s="139" customFormat="1" ht="43.5" customHeight="1">
      <c r="A104" s="140"/>
      <c r="B104" s="381"/>
      <c r="C104" s="147" t="s">
        <v>147</v>
      </c>
      <c r="D104" s="148" t="s">
        <v>163</v>
      </c>
      <c r="E104" s="335"/>
      <c r="F104" s="258" t="s">
        <v>148</v>
      </c>
      <c r="G104" s="149"/>
      <c r="H104" s="237">
        <v>0</v>
      </c>
      <c r="I104" s="213">
        <v>0</v>
      </c>
      <c r="J104" s="192">
        <v>0</v>
      </c>
      <c r="K104" s="72">
        <v>0</v>
      </c>
      <c r="L104" s="72">
        <v>0</v>
      </c>
      <c r="M104" s="72">
        <v>0</v>
      </c>
    </row>
    <row r="105" spans="1:13" s="139" customFormat="1" ht="41.25" customHeight="1">
      <c r="A105" s="140"/>
      <c r="B105" s="382"/>
      <c r="C105" s="147" t="s">
        <v>180</v>
      </c>
      <c r="D105" s="148" t="s">
        <v>163</v>
      </c>
      <c r="E105" s="335"/>
      <c r="F105" s="258" t="s">
        <v>181</v>
      </c>
      <c r="G105" s="149"/>
      <c r="H105" s="237">
        <v>0</v>
      </c>
      <c r="I105" s="213">
        <v>0</v>
      </c>
      <c r="J105" s="192">
        <v>0</v>
      </c>
      <c r="K105" s="72">
        <v>0</v>
      </c>
      <c r="L105" s="72">
        <v>0</v>
      </c>
      <c r="M105" s="72">
        <v>0</v>
      </c>
    </row>
    <row r="106" spans="1:13" s="139" customFormat="1" ht="53.25" customHeight="1">
      <c r="A106" s="79"/>
      <c r="B106" s="377" t="s">
        <v>164</v>
      </c>
      <c r="C106" s="28" t="s">
        <v>143</v>
      </c>
      <c r="D106" s="29" t="s">
        <v>165</v>
      </c>
      <c r="E106" s="335"/>
      <c r="F106" s="256" t="s">
        <v>146</v>
      </c>
      <c r="G106" s="26"/>
      <c r="H106" s="238">
        <v>236</v>
      </c>
      <c r="I106" s="191">
        <v>203.2</v>
      </c>
      <c r="J106" s="191">
        <v>236</v>
      </c>
      <c r="K106" s="42">
        <v>240</v>
      </c>
      <c r="L106" s="42">
        <v>240</v>
      </c>
      <c r="M106" s="42">
        <v>240</v>
      </c>
    </row>
    <row r="107" spans="1:13" s="139" customFormat="1" ht="39.75" customHeight="1">
      <c r="A107" s="79"/>
      <c r="B107" s="379"/>
      <c r="C107" s="28" t="s">
        <v>147</v>
      </c>
      <c r="D107" s="29" t="s">
        <v>165</v>
      </c>
      <c r="E107" s="336"/>
      <c r="F107" s="256" t="s">
        <v>148</v>
      </c>
      <c r="G107" s="26"/>
      <c r="H107" s="212">
        <v>0</v>
      </c>
      <c r="I107" s="180">
        <v>7</v>
      </c>
      <c r="J107" s="209">
        <v>7</v>
      </c>
      <c r="K107" s="42">
        <v>10</v>
      </c>
      <c r="L107" s="42">
        <v>10</v>
      </c>
      <c r="M107" s="42">
        <v>10</v>
      </c>
    </row>
    <row r="108" spans="1:13" s="145" customFormat="1" ht="76.5" customHeight="1">
      <c r="A108" s="144"/>
      <c r="B108" s="143" t="s">
        <v>166</v>
      </c>
      <c r="C108" s="53"/>
      <c r="D108" s="44"/>
      <c r="E108" s="119"/>
      <c r="F108" s="269"/>
      <c r="G108" s="129"/>
      <c r="H108" s="81">
        <f t="shared" ref="H108:M108" si="22">H109+H110</f>
        <v>492.1</v>
      </c>
      <c r="I108" s="81">
        <f t="shared" si="22"/>
        <v>272</v>
      </c>
      <c r="J108" s="206">
        <f t="shared" si="22"/>
        <v>272</v>
      </c>
      <c r="K108" s="239">
        <f t="shared" si="22"/>
        <v>339.6</v>
      </c>
      <c r="L108" s="239">
        <f t="shared" si="22"/>
        <v>339.6</v>
      </c>
      <c r="M108" s="239">
        <f t="shared" si="22"/>
        <v>339.6</v>
      </c>
    </row>
    <row r="109" spans="1:13" s="139" customFormat="1" ht="62.25" customHeight="1">
      <c r="A109" s="79"/>
      <c r="B109" s="377" t="s">
        <v>269</v>
      </c>
      <c r="C109" s="28" t="s">
        <v>127</v>
      </c>
      <c r="D109" s="29" t="s">
        <v>266</v>
      </c>
      <c r="E109" s="335" t="s">
        <v>166</v>
      </c>
      <c r="F109" s="256" t="s">
        <v>268</v>
      </c>
      <c r="G109" s="26"/>
      <c r="H109" s="191">
        <v>492.1</v>
      </c>
      <c r="I109" s="180">
        <v>254.2</v>
      </c>
      <c r="J109" s="209">
        <v>254.2</v>
      </c>
      <c r="K109" s="42">
        <v>239.6</v>
      </c>
      <c r="L109" s="42">
        <v>239.6</v>
      </c>
      <c r="M109" s="42">
        <v>239.6</v>
      </c>
    </row>
    <row r="110" spans="1:13" s="139" customFormat="1" ht="84.75" customHeight="1">
      <c r="A110" s="79"/>
      <c r="B110" s="379"/>
      <c r="C110" s="28" t="s">
        <v>85</v>
      </c>
      <c r="D110" s="29" t="s">
        <v>267</v>
      </c>
      <c r="E110" s="336"/>
      <c r="F110" s="256" t="s">
        <v>197</v>
      </c>
      <c r="G110" s="26"/>
      <c r="H110" s="238">
        <v>0</v>
      </c>
      <c r="I110" s="180">
        <v>17.8</v>
      </c>
      <c r="J110" s="209">
        <v>17.8</v>
      </c>
      <c r="K110" s="42">
        <v>100</v>
      </c>
      <c r="L110" s="42">
        <v>100</v>
      </c>
      <c r="M110" s="42">
        <v>100</v>
      </c>
    </row>
    <row r="111" spans="1:13" s="145" customFormat="1" ht="24.75" customHeight="1">
      <c r="A111" s="144"/>
      <c r="B111" s="22" t="s">
        <v>167</v>
      </c>
      <c r="C111" s="53"/>
      <c r="D111" s="44"/>
      <c r="E111" s="146"/>
      <c r="F111" s="269"/>
      <c r="G111" s="129"/>
      <c r="H111" s="193">
        <f t="shared" ref="H111:M111" si="23">H112+H113+H114+H115+H116+H117+H119+H120</f>
        <v>0</v>
      </c>
      <c r="I111" s="193">
        <f>I112+I113+I114+I115+I116+I117+I119+I120</f>
        <v>-6</v>
      </c>
      <c r="J111" s="193">
        <f t="shared" si="23"/>
        <v>-6</v>
      </c>
      <c r="K111" s="51">
        <f t="shared" si="23"/>
        <v>0</v>
      </c>
      <c r="L111" s="51">
        <f t="shared" si="23"/>
        <v>0</v>
      </c>
      <c r="M111" s="51">
        <f t="shared" si="23"/>
        <v>0</v>
      </c>
    </row>
    <row r="112" spans="1:13" s="139" customFormat="1" ht="64.5" hidden="1" customHeight="1">
      <c r="A112" s="79"/>
      <c r="B112" s="377" t="s">
        <v>270</v>
      </c>
      <c r="C112" s="28" t="s">
        <v>121</v>
      </c>
      <c r="D112" s="29" t="s">
        <v>168</v>
      </c>
      <c r="E112" s="334" t="s">
        <v>167</v>
      </c>
      <c r="F112" s="249" t="s">
        <v>122</v>
      </c>
      <c r="G112" s="26"/>
      <c r="H112" s="191">
        <v>0</v>
      </c>
      <c r="I112" s="191">
        <v>0</v>
      </c>
      <c r="J112" s="191">
        <v>0</v>
      </c>
      <c r="K112" s="42">
        <v>0</v>
      </c>
      <c r="L112" s="42">
        <v>0</v>
      </c>
      <c r="M112" s="42">
        <v>0</v>
      </c>
    </row>
    <row r="113" spans="1:13" s="139" customFormat="1" ht="43.5" hidden="1" customHeight="1">
      <c r="A113" s="79"/>
      <c r="B113" s="378"/>
      <c r="C113" s="28" t="s">
        <v>123</v>
      </c>
      <c r="D113" s="29" t="s">
        <v>168</v>
      </c>
      <c r="E113" s="335"/>
      <c r="F113" s="256" t="s">
        <v>124</v>
      </c>
      <c r="G113" s="26"/>
      <c r="H113" s="191">
        <v>0</v>
      </c>
      <c r="I113" s="191">
        <v>0</v>
      </c>
      <c r="J113" s="209">
        <v>0</v>
      </c>
      <c r="K113" s="42">
        <v>0</v>
      </c>
      <c r="L113" s="42">
        <v>0</v>
      </c>
      <c r="M113" s="42">
        <v>0</v>
      </c>
    </row>
    <row r="114" spans="1:13" s="139" customFormat="1" ht="89.25" hidden="1" customHeight="1">
      <c r="A114" s="79"/>
      <c r="B114" s="378"/>
      <c r="C114" s="28" t="s">
        <v>169</v>
      </c>
      <c r="D114" s="29" t="s">
        <v>168</v>
      </c>
      <c r="E114" s="335"/>
      <c r="F114" s="249" t="s">
        <v>170</v>
      </c>
      <c r="G114" s="26"/>
      <c r="H114" s="191">
        <v>0</v>
      </c>
      <c r="I114" s="212">
        <v>0</v>
      </c>
      <c r="J114" s="209">
        <v>0</v>
      </c>
      <c r="K114" s="42">
        <v>0</v>
      </c>
      <c r="L114" s="42">
        <v>0</v>
      </c>
      <c r="M114" s="42">
        <v>0</v>
      </c>
    </row>
    <row r="115" spans="1:13" s="139" customFormat="1" ht="42" customHeight="1">
      <c r="A115" s="79"/>
      <c r="B115" s="378"/>
      <c r="C115" s="28" t="s">
        <v>21</v>
      </c>
      <c r="D115" s="29" t="s">
        <v>168</v>
      </c>
      <c r="E115" s="335"/>
      <c r="F115" s="256" t="s">
        <v>43</v>
      </c>
      <c r="G115" s="26"/>
      <c r="H115" s="212">
        <v>0</v>
      </c>
      <c r="I115" s="180">
        <v>-6</v>
      </c>
      <c r="J115" s="209">
        <v>-6</v>
      </c>
      <c r="K115" s="42">
        <v>0</v>
      </c>
      <c r="L115" s="42">
        <v>0</v>
      </c>
      <c r="M115" s="42">
        <v>0</v>
      </c>
    </row>
    <row r="116" spans="1:13" s="139" customFormat="1" ht="28.5" hidden="1" customHeight="1">
      <c r="A116" s="79"/>
      <c r="B116" s="378"/>
      <c r="C116" s="28" t="s">
        <v>55</v>
      </c>
      <c r="D116" s="29" t="s">
        <v>168</v>
      </c>
      <c r="E116" s="335"/>
      <c r="F116" s="249" t="s">
        <v>126</v>
      </c>
      <c r="G116" s="26"/>
      <c r="H116" s="212">
        <v>0</v>
      </c>
      <c r="I116" s="212">
        <v>0</v>
      </c>
      <c r="J116" s="209">
        <v>0</v>
      </c>
      <c r="K116" s="42">
        <v>0</v>
      </c>
      <c r="L116" s="42">
        <v>0</v>
      </c>
      <c r="M116" s="42">
        <v>0</v>
      </c>
    </row>
    <row r="117" spans="1:13" s="139" customFormat="1" ht="95.25" hidden="1" customHeight="1">
      <c r="A117" s="79"/>
      <c r="B117" s="378"/>
      <c r="C117" s="28" t="s">
        <v>61</v>
      </c>
      <c r="D117" s="29" t="s">
        <v>168</v>
      </c>
      <c r="E117" s="335"/>
      <c r="F117" s="249" t="s">
        <v>62</v>
      </c>
      <c r="G117" s="26"/>
      <c r="H117" s="191">
        <v>0</v>
      </c>
      <c r="I117" s="191">
        <v>0</v>
      </c>
      <c r="J117" s="191">
        <v>0</v>
      </c>
      <c r="K117" s="42">
        <v>0</v>
      </c>
      <c r="L117" s="42">
        <v>0</v>
      </c>
      <c r="M117" s="42">
        <v>0</v>
      </c>
    </row>
    <row r="118" spans="1:13" s="135" customFormat="1" ht="41.25" hidden="1" customHeight="1">
      <c r="A118" s="132"/>
      <c r="B118" s="378"/>
      <c r="C118" s="133" t="s">
        <v>121</v>
      </c>
      <c r="D118" s="134" t="s">
        <v>125</v>
      </c>
      <c r="E118" s="335"/>
      <c r="F118" s="256" t="s">
        <v>122</v>
      </c>
      <c r="G118" s="136"/>
      <c r="H118" s="191">
        <v>0</v>
      </c>
      <c r="I118" s="191">
        <v>0</v>
      </c>
      <c r="J118" s="191"/>
      <c r="K118" s="137"/>
      <c r="L118" s="137"/>
      <c r="M118" s="137"/>
    </row>
    <row r="119" spans="1:13" s="139" customFormat="1" ht="54" hidden="1" customHeight="1">
      <c r="A119" s="79"/>
      <c r="B119" s="379"/>
      <c r="C119" s="28" t="s">
        <v>84</v>
      </c>
      <c r="D119" s="29" t="s">
        <v>171</v>
      </c>
      <c r="E119" s="335"/>
      <c r="F119" s="256" t="s">
        <v>119</v>
      </c>
      <c r="G119" s="26"/>
      <c r="H119" s="191">
        <v>0</v>
      </c>
      <c r="I119" s="191">
        <v>0</v>
      </c>
      <c r="J119" s="191">
        <v>0</v>
      </c>
      <c r="K119" s="42">
        <v>0</v>
      </c>
      <c r="L119" s="42">
        <v>0</v>
      </c>
      <c r="M119" s="42">
        <v>0</v>
      </c>
    </row>
    <row r="120" spans="1:13" s="139" customFormat="1" ht="54" hidden="1" customHeight="1">
      <c r="A120" s="79"/>
      <c r="B120" s="10" t="s">
        <v>172</v>
      </c>
      <c r="C120" s="28" t="s">
        <v>0</v>
      </c>
      <c r="D120" s="29" t="s">
        <v>173</v>
      </c>
      <c r="E120" s="336"/>
      <c r="F120" s="256" t="s">
        <v>1</v>
      </c>
      <c r="G120" s="26"/>
      <c r="H120" s="212">
        <v>0</v>
      </c>
      <c r="I120" s="191">
        <v>0</v>
      </c>
      <c r="J120" s="209">
        <v>0</v>
      </c>
      <c r="K120" s="42">
        <v>0</v>
      </c>
      <c r="L120" s="42">
        <v>0</v>
      </c>
      <c r="M120" s="42">
        <v>0</v>
      </c>
    </row>
    <row r="121" spans="1:13" s="145" customFormat="1" ht="29.25" customHeight="1">
      <c r="A121" s="144"/>
      <c r="B121" s="9" t="s">
        <v>174</v>
      </c>
      <c r="C121" s="53"/>
      <c r="D121" s="44"/>
      <c r="E121" s="119"/>
      <c r="F121" s="244"/>
      <c r="G121" s="129"/>
      <c r="H121" s="193">
        <f>H122+H123+H124</f>
        <v>690</v>
      </c>
      <c r="I121" s="193">
        <f t="shared" ref="I121:M121" si="24">I122+I123+I124</f>
        <v>256.2</v>
      </c>
      <c r="J121" s="193">
        <f t="shared" si="24"/>
        <v>565.20000000000005</v>
      </c>
      <c r="K121" s="193">
        <f t="shared" si="24"/>
        <v>200</v>
      </c>
      <c r="L121" s="193">
        <f t="shared" si="24"/>
        <v>200</v>
      </c>
      <c r="M121" s="193">
        <f t="shared" si="24"/>
        <v>200</v>
      </c>
    </row>
    <row r="122" spans="1:13" s="139" customFormat="1" ht="55.5" customHeight="1">
      <c r="A122" s="79"/>
      <c r="B122" s="377" t="s">
        <v>175</v>
      </c>
      <c r="C122" s="28" t="s">
        <v>123</v>
      </c>
      <c r="D122" s="29" t="s">
        <v>176</v>
      </c>
      <c r="E122" s="334" t="s">
        <v>174</v>
      </c>
      <c r="F122" s="256" t="s">
        <v>124</v>
      </c>
      <c r="G122" s="26"/>
      <c r="H122" s="180">
        <v>190</v>
      </c>
      <c r="I122" s="180">
        <v>0.2</v>
      </c>
      <c r="J122" s="209">
        <v>65.2</v>
      </c>
      <c r="K122" s="42">
        <v>0</v>
      </c>
      <c r="L122" s="42">
        <v>0</v>
      </c>
      <c r="M122" s="42">
        <v>0</v>
      </c>
    </row>
    <row r="123" spans="1:13" s="139" customFormat="1" ht="92.25" customHeight="1">
      <c r="A123" s="79"/>
      <c r="B123" s="378"/>
      <c r="C123" s="28" t="s">
        <v>61</v>
      </c>
      <c r="D123" s="29" t="s">
        <v>177</v>
      </c>
      <c r="E123" s="335"/>
      <c r="F123" s="256" t="s">
        <v>62</v>
      </c>
      <c r="G123" s="26"/>
      <c r="H123" s="191">
        <v>500</v>
      </c>
      <c r="I123" s="180">
        <v>256</v>
      </c>
      <c r="J123" s="209">
        <v>500</v>
      </c>
      <c r="K123" s="42">
        <v>200</v>
      </c>
      <c r="L123" s="42">
        <v>200</v>
      </c>
      <c r="M123" s="42">
        <v>200</v>
      </c>
    </row>
    <row r="124" spans="1:13" s="139" customFormat="1" ht="84" hidden="1" customHeight="1">
      <c r="A124" s="79"/>
      <c r="B124" s="379"/>
      <c r="C124" s="28" t="s">
        <v>85</v>
      </c>
      <c r="D124" s="29" t="s">
        <v>177</v>
      </c>
      <c r="E124" s="336"/>
      <c r="F124" s="256" t="s">
        <v>197</v>
      </c>
      <c r="G124" s="26"/>
      <c r="H124" s="191">
        <v>0</v>
      </c>
      <c r="I124" s="189">
        <v>0</v>
      </c>
      <c r="J124" s="209">
        <v>0</v>
      </c>
      <c r="K124" s="313">
        <v>0</v>
      </c>
      <c r="L124" s="313">
        <v>0</v>
      </c>
      <c r="M124" s="313"/>
    </row>
    <row r="125" spans="1:13" ht="19.5" customHeight="1">
      <c r="A125" s="3"/>
      <c r="B125" s="9" t="s">
        <v>56</v>
      </c>
      <c r="C125" s="28"/>
      <c r="D125" s="29"/>
      <c r="E125" s="52"/>
      <c r="F125" s="256"/>
      <c r="G125" s="4"/>
      <c r="H125" s="193">
        <f>H126+H127+H128</f>
        <v>30</v>
      </c>
      <c r="I125" s="193">
        <f t="shared" ref="I125:M125" si="25">I126+I127+I128</f>
        <v>57.2</v>
      </c>
      <c r="J125" s="193">
        <f t="shared" si="25"/>
        <v>23.4</v>
      </c>
      <c r="K125" s="193">
        <f t="shared" si="25"/>
        <v>0</v>
      </c>
      <c r="L125" s="193">
        <f t="shared" si="25"/>
        <v>0</v>
      </c>
      <c r="M125" s="193">
        <f t="shared" si="25"/>
        <v>0</v>
      </c>
    </row>
    <row r="126" spans="1:13" ht="84" hidden="1" customHeight="1">
      <c r="A126" s="3"/>
      <c r="B126" s="407" t="s">
        <v>57</v>
      </c>
      <c r="C126" s="28" t="s">
        <v>85</v>
      </c>
      <c r="D126" s="29" t="s">
        <v>272</v>
      </c>
      <c r="E126" s="334" t="s">
        <v>57</v>
      </c>
      <c r="F126" s="256" t="s">
        <v>197</v>
      </c>
      <c r="G126" s="26"/>
      <c r="H126" s="189">
        <v>0</v>
      </c>
      <c r="I126" s="189">
        <v>0</v>
      </c>
      <c r="J126" s="191">
        <v>0</v>
      </c>
      <c r="K126" s="45">
        <v>0</v>
      </c>
      <c r="L126" s="45">
        <v>0</v>
      </c>
      <c r="M126" s="45">
        <v>0</v>
      </c>
    </row>
    <row r="127" spans="1:13" ht="70.5" customHeight="1">
      <c r="A127" s="3"/>
      <c r="B127" s="408"/>
      <c r="C127" s="28" t="s">
        <v>250</v>
      </c>
      <c r="D127" s="29" t="s">
        <v>273</v>
      </c>
      <c r="E127" s="336"/>
      <c r="F127" s="256" t="s">
        <v>251</v>
      </c>
      <c r="G127" s="26"/>
      <c r="H127" s="189">
        <v>0</v>
      </c>
      <c r="I127" s="189">
        <v>36.6</v>
      </c>
      <c r="J127" s="191">
        <v>0</v>
      </c>
      <c r="K127" s="45">
        <v>0</v>
      </c>
      <c r="L127" s="45">
        <v>0</v>
      </c>
      <c r="M127" s="45">
        <v>0</v>
      </c>
    </row>
    <row r="128" spans="1:13" ht="57" customHeight="1">
      <c r="A128" s="3"/>
      <c r="B128" s="27" t="s">
        <v>245</v>
      </c>
      <c r="C128" s="28" t="s">
        <v>127</v>
      </c>
      <c r="D128" s="29" t="s">
        <v>271</v>
      </c>
      <c r="E128" s="90" t="s">
        <v>245</v>
      </c>
      <c r="F128" s="256" t="s">
        <v>268</v>
      </c>
      <c r="G128" s="26"/>
      <c r="H128" s="189">
        <v>30</v>
      </c>
      <c r="I128" s="189">
        <v>20.6</v>
      </c>
      <c r="J128" s="191">
        <v>23.4</v>
      </c>
      <c r="K128" s="45">
        <v>0</v>
      </c>
      <c r="L128" s="45">
        <v>0</v>
      </c>
      <c r="M128" s="45">
        <v>0</v>
      </c>
    </row>
    <row r="129" spans="1:13" ht="20.25" customHeight="1">
      <c r="A129" s="194"/>
      <c r="B129" s="240" t="s">
        <v>35</v>
      </c>
      <c r="C129" s="241"/>
      <c r="D129" s="242"/>
      <c r="E129" s="243"/>
      <c r="F129" s="244"/>
      <c r="G129" s="245"/>
      <c r="H129" s="81">
        <f t="shared" ref="H129:M129" si="26">H130+H165</f>
        <v>1052242.1000000001</v>
      </c>
      <c r="I129" s="81">
        <f t="shared" si="26"/>
        <v>747715.6</v>
      </c>
      <c r="J129" s="206">
        <f t="shared" si="26"/>
        <v>1037235.3999999998</v>
      </c>
      <c r="K129" s="81">
        <f t="shared" si="26"/>
        <v>956209.88</v>
      </c>
      <c r="L129" s="81">
        <f t="shared" si="26"/>
        <v>1132750.5000000002</v>
      </c>
      <c r="M129" s="81">
        <f t="shared" si="26"/>
        <v>989220.4</v>
      </c>
    </row>
    <row r="130" spans="1:13" ht="45.75" customHeight="1">
      <c r="A130" s="194"/>
      <c r="B130" s="240" t="s">
        <v>36</v>
      </c>
      <c r="C130" s="241"/>
      <c r="D130" s="242"/>
      <c r="E130" s="243"/>
      <c r="F130" s="244"/>
      <c r="G130" s="245"/>
      <c r="H130" s="81">
        <f t="shared" ref="H130:M130" si="27">H131+H135+H149+H162+H168</f>
        <v>1052205.5</v>
      </c>
      <c r="I130" s="81">
        <f t="shared" si="27"/>
        <v>747394</v>
      </c>
      <c r="J130" s="206">
        <f t="shared" si="27"/>
        <v>1036913.7999999998</v>
      </c>
      <c r="K130" s="81">
        <f t="shared" si="27"/>
        <v>956209.88</v>
      </c>
      <c r="L130" s="81">
        <f t="shared" si="27"/>
        <v>1132750.5000000002</v>
      </c>
      <c r="M130" s="81">
        <f t="shared" si="27"/>
        <v>989220.4</v>
      </c>
    </row>
    <row r="131" spans="1:13" ht="22.5" customHeight="1">
      <c r="A131" s="194"/>
      <c r="B131" s="240" t="s">
        <v>37</v>
      </c>
      <c r="C131" s="246"/>
      <c r="D131" s="247"/>
      <c r="E131" s="248"/>
      <c r="F131" s="249"/>
      <c r="G131" s="250"/>
      <c r="H131" s="81">
        <f t="shared" ref="H131:M131" si="28">H133+H134+H132</f>
        <v>165800.40000000002</v>
      </c>
      <c r="I131" s="81">
        <f t="shared" si="28"/>
        <v>106209.5</v>
      </c>
      <c r="J131" s="206">
        <f t="shared" si="28"/>
        <v>166781.29999999999</v>
      </c>
      <c r="K131" s="81">
        <f t="shared" si="28"/>
        <v>286123.2</v>
      </c>
      <c r="L131" s="81">
        <f t="shared" si="28"/>
        <v>318784.2</v>
      </c>
      <c r="M131" s="81">
        <f t="shared" si="28"/>
        <v>310459.7</v>
      </c>
    </row>
    <row r="132" spans="1:13" ht="56.25" customHeight="1">
      <c r="A132" s="194"/>
      <c r="B132" s="251" t="s">
        <v>209</v>
      </c>
      <c r="C132" s="252" t="s">
        <v>84</v>
      </c>
      <c r="D132" s="253" t="s">
        <v>210</v>
      </c>
      <c r="E132" s="409" t="s">
        <v>274</v>
      </c>
      <c r="F132" s="256" t="s">
        <v>277</v>
      </c>
      <c r="G132" s="250"/>
      <c r="H132" s="191">
        <v>50127</v>
      </c>
      <c r="I132" s="191">
        <v>37595.699999999997</v>
      </c>
      <c r="J132" s="191">
        <v>50127</v>
      </c>
      <c r="K132" s="42">
        <v>60462</v>
      </c>
      <c r="L132" s="42">
        <v>51830.5</v>
      </c>
      <c r="M132" s="42">
        <v>17912.3</v>
      </c>
    </row>
    <row r="133" spans="1:13" ht="57" customHeight="1">
      <c r="A133" s="194"/>
      <c r="B133" s="257" t="s">
        <v>276</v>
      </c>
      <c r="C133" s="254" t="s">
        <v>84</v>
      </c>
      <c r="D133" s="255" t="s">
        <v>275</v>
      </c>
      <c r="E133" s="410"/>
      <c r="F133" s="256" t="s">
        <v>277</v>
      </c>
      <c r="G133" s="250"/>
      <c r="H133" s="180">
        <v>26713.8</v>
      </c>
      <c r="I133" s="180">
        <v>1713.8</v>
      </c>
      <c r="J133" s="209">
        <v>27694.7</v>
      </c>
      <c r="K133" s="42">
        <v>225661.2</v>
      </c>
      <c r="L133" s="42">
        <v>266953.7</v>
      </c>
      <c r="M133" s="42">
        <v>292547.40000000002</v>
      </c>
    </row>
    <row r="134" spans="1:13" ht="54.75" customHeight="1">
      <c r="A134" s="194"/>
      <c r="B134" s="257" t="s">
        <v>211</v>
      </c>
      <c r="C134" s="254" t="s">
        <v>84</v>
      </c>
      <c r="D134" s="255" t="s">
        <v>212</v>
      </c>
      <c r="E134" s="411"/>
      <c r="F134" s="258" t="s">
        <v>277</v>
      </c>
      <c r="G134" s="250"/>
      <c r="H134" s="212">
        <v>88959.6</v>
      </c>
      <c r="I134" s="212">
        <v>66900</v>
      </c>
      <c r="J134" s="209">
        <v>88959.6</v>
      </c>
      <c r="K134" s="42">
        <v>0</v>
      </c>
      <c r="L134" s="42">
        <v>0</v>
      </c>
      <c r="M134" s="42">
        <v>0</v>
      </c>
    </row>
    <row r="135" spans="1:13" ht="36" customHeight="1">
      <c r="A135" s="194"/>
      <c r="B135" s="259" t="s">
        <v>58</v>
      </c>
      <c r="C135" s="241"/>
      <c r="D135" s="242"/>
      <c r="E135" s="260"/>
      <c r="F135" s="256"/>
      <c r="G135" s="250"/>
      <c r="H135" s="81">
        <f t="shared" ref="H135:M135" si="29">H145+H138+H136+H137+H139+H140+H141+H142+H144+H143</f>
        <v>319231.90000000002</v>
      </c>
      <c r="I135" s="81">
        <f t="shared" si="29"/>
        <v>235764.3</v>
      </c>
      <c r="J135" s="81">
        <f t="shared" si="29"/>
        <v>304417.8</v>
      </c>
      <c r="K135" s="81">
        <f t="shared" si="29"/>
        <v>66235.8</v>
      </c>
      <c r="L135" s="81">
        <f t="shared" si="29"/>
        <v>195435.9</v>
      </c>
      <c r="M135" s="81">
        <f t="shared" si="29"/>
        <v>25930.7</v>
      </c>
    </row>
    <row r="136" spans="1:13" ht="144.75" customHeight="1">
      <c r="A136" s="194"/>
      <c r="B136" s="261" t="s">
        <v>278</v>
      </c>
      <c r="C136" s="241" t="s">
        <v>85</v>
      </c>
      <c r="D136" s="242" t="s">
        <v>279</v>
      </c>
      <c r="E136" s="262" t="s">
        <v>278</v>
      </c>
      <c r="F136" s="256" t="s">
        <v>197</v>
      </c>
      <c r="G136" s="250"/>
      <c r="H136" s="191">
        <v>67253.7</v>
      </c>
      <c r="I136" s="191">
        <v>61892.9</v>
      </c>
      <c r="J136" s="191">
        <v>54464.7</v>
      </c>
      <c r="K136" s="42">
        <v>0</v>
      </c>
      <c r="L136" s="42">
        <v>0</v>
      </c>
      <c r="M136" s="42">
        <v>0</v>
      </c>
    </row>
    <row r="137" spans="1:13" ht="121.5" customHeight="1">
      <c r="A137" s="194"/>
      <c r="B137" s="261" t="s">
        <v>281</v>
      </c>
      <c r="C137" s="241" t="s">
        <v>85</v>
      </c>
      <c r="D137" s="242" t="s">
        <v>280</v>
      </c>
      <c r="E137" s="262" t="s">
        <v>281</v>
      </c>
      <c r="F137" s="256" t="s">
        <v>197</v>
      </c>
      <c r="G137" s="250"/>
      <c r="H137" s="191">
        <v>2439.6999999999998</v>
      </c>
      <c r="I137" s="191">
        <v>2439.6999999999998</v>
      </c>
      <c r="J137" s="191">
        <v>2040</v>
      </c>
      <c r="K137" s="42">
        <v>0</v>
      </c>
      <c r="L137" s="42">
        <v>0</v>
      </c>
      <c r="M137" s="42">
        <v>0</v>
      </c>
    </row>
    <row r="138" spans="1:13" ht="98.25" customHeight="1">
      <c r="A138" s="194"/>
      <c r="B138" s="263" t="s">
        <v>282</v>
      </c>
      <c r="C138" s="241" t="s">
        <v>129</v>
      </c>
      <c r="D138" s="242" t="s">
        <v>283</v>
      </c>
      <c r="E138" s="290" t="s">
        <v>282</v>
      </c>
      <c r="F138" s="256" t="s">
        <v>254</v>
      </c>
      <c r="G138" s="250"/>
      <c r="H138" s="191">
        <v>1489.8</v>
      </c>
      <c r="I138" s="191">
        <v>1489.8</v>
      </c>
      <c r="J138" s="191">
        <v>1489.8</v>
      </c>
      <c r="K138" s="42">
        <v>0</v>
      </c>
      <c r="L138" s="42">
        <v>0</v>
      </c>
      <c r="M138" s="42">
        <v>0</v>
      </c>
    </row>
    <row r="139" spans="1:13" ht="93" customHeight="1">
      <c r="A139" s="194"/>
      <c r="B139" s="263" t="s">
        <v>213</v>
      </c>
      <c r="C139" s="241" t="s">
        <v>128</v>
      </c>
      <c r="D139" s="242" t="s">
        <v>214</v>
      </c>
      <c r="E139" s="264" t="s">
        <v>213</v>
      </c>
      <c r="F139" s="256" t="s">
        <v>284</v>
      </c>
      <c r="G139" s="250"/>
      <c r="H139" s="191">
        <v>244.4</v>
      </c>
      <c r="I139" s="191">
        <v>73.3</v>
      </c>
      <c r="J139" s="191">
        <v>244.4</v>
      </c>
      <c r="K139" s="42">
        <v>0</v>
      </c>
      <c r="L139" s="42">
        <v>0</v>
      </c>
      <c r="M139" s="42">
        <v>0</v>
      </c>
    </row>
    <row r="140" spans="1:13" ht="93" customHeight="1">
      <c r="A140" s="194"/>
      <c r="B140" s="263" t="s">
        <v>215</v>
      </c>
      <c r="C140" s="241" t="s">
        <v>128</v>
      </c>
      <c r="D140" s="242" t="s">
        <v>216</v>
      </c>
      <c r="E140" s="264" t="s">
        <v>217</v>
      </c>
      <c r="F140" s="256" t="s">
        <v>284</v>
      </c>
      <c r="G140" s="250"/>
      <c r="H140" s="191">
        <v>634</v>
      </c>
      <c r="I140" s="191">
        <v>634</v>
      </c>
      <c r="J140" s="191">
        <v>634</v>
      </c>
      <c r="K140" s="42">
        <v>0</v>
      </c>
      <c r="L140" s="42">
        <v>0</v>
      </c>
      <c r="M140" s="42">
        <v>0</v>
      </c>
    </row>
    <row r="141" spans="1:13" ht="84.75" customHeight="1">
      <c r="A141" s="194"/>
      <c r="B141" s="263" t="s">
        <v>218</v>
      </c>
      <c r="C141" s="241" t="s">
        <v>85</v>
      </c>
      <c r="D141" s="242" t="s">
        <v>219</v>
      </c>
      <c r="E141" s="291" t="s">
        <v>218</v>
      </c>
      <c r="F141" s="256" t="s">
        <v>197</v>
      </c>
      <c r="G141" s="250"/>
      <c r="H141" s="191">
        <v>638.70000000000005</v>
      </c>
      <c r="I141" s="191">
        <v>638.70000000000005</v>
      </c>
      <c r="J141" s="191">
        <v>638.70000000000005</v>
      </c>
      <c r="K141" s="42">
        <v>391.2</v>
      </c>
      <c r="L141" s="42">
        <v>396.3</v>
      </c>
      <c r="M141" s="42">
        <v>398.4</v>
      </c>
    </row>
    <row r="142" spans="1:13" ht="65.25" customHeight="1">
      <c r="A142" s="194"/>
      <c r="B142" s="263" t="s">
        <v>220</v>
      </c>
      <c r="C142" s="241" t="s">
        <v>128</v>
      </c>
      <c r="D142" s="242" t="s">
        <v>221</v>
      </c>
      <c r="E142" s="291" t="s">
        <v>220</v>
      </c>
      <c r="F142" s="256" t="s">
        <v>284</v>
      </c>
      <c r="G142" s="250"/>
      <c r="H142" s="212">
        <v>1800</v>
      </c>
      <c r="I142" s="212">
        <v>1800</v>
      </c>
      <c r="J142" s="209">
        <v>1800</v>
      </c>
      <c r="K142" s="42">
        <v>0</v>
      </c>
      <c r="L142" s="42">
        <v>0</v>
      </c>
      <c r="M142" s="42">
        <v>0</v>
      </c>
    </row>
    <row r="143" spans="1:13" ht="65.25" customHeight="1">
      <c r="A143" s="194"/>
      <c r="B143" s="263" t="s">
        <v>303</v>
      </c>
      <c r="C143" s="241" t="s">
        <v>129</v>
      </c>
      <c r="D143" s="242" t="s">
        <v>302</v>
      </c>
      <c r="E143" s="323" t="s">
        <v>303</v>
      </c>
      <c r="F143" s="256" t="s">
        <v>254</v>
      </c>
      <c r="G143" s="250"/>
      <c r="H143" s="212">
        <v>0</v>
      </c>
      <c r="I143" s="212">
        <v>0</v>
      </c>
      <c r="J143" s="209">
        <v>0</v>
      </c>
      <c r="K143" s="42">
        <v>0</v>
      </c>
      <c r="L143" s="42">
        <v>135619.4</v>
      </c>
      <c r="M143" s="42">
        <v>0</v>
      </c>
    </row>
    <row r="144" spans="1:13" ht="56.25" customHeight="1">
      <c r="A144" s="194"/>
      <c r="B144" s="257" t="s">
        <v>222</v>
      </c>
      <c r="C144" s="241" t="s">
        <v>84</v>
      </c>
      <c r="D144" s="242" t="s">
        <v>223</v>
      </c>
      <c r="E144" s="291" t="s">
        <v>222</v>
      </c>
      <c r="F144" s="256" t="s">
        <v>277</v>
      </c>
      <c r="G144" s="250"/>
      <c r="H144" s="212">
        <v>175842.5</v>
      </c>
      <c r="I144" s="212">
        <v>131881.5</v>
      </c>
      <c r="J144" s="209">
        <v>175842.5</v>
      </c>
      <c r="K144" s="42">
        <v>0</v>
      </c>
      <c r="L144" s="42">
        <v>0</v>
      </c>
      <c r="M144" s="42">
        <v>0</v>
      </c>
    </row>
    <row r="145" spans="1:13" s="112" customFormat="1" ht="24" customHeight="1">
      <c r="A145" s="265"/>
      <c r="B145" s="259" t="s">
        <v>76</v>
      </c>
      <c r="C145" s="266"/>
      <c r="D145" s="267"/>
      <c r="E145" s="268"/>
      <c r="F145" s="269"/>
      <c r="G145" s="245"/>
      <c r="H145" s="81">
        <f>H147+H146+H148</f>
        <v>68889.099999999991</v>
      </c>
      <c r="I145" s="81">
        <f t="shared" ref="I145:M145" si="30">I147+I146+I148</f>
        <v>34914.400000000001</v>
      </c>
      <c r="J145" s="206">
        <f t="shared" si="30"/>
        <v>67263.7</v>
      </c>
      <c r="K145" s="81">
        <f t="shared" si="30"/>
        <v>65844.600000000006</v>
      </c>
      <c r="L145" s="81">
        <f t="shared" si="30"/>
        <v>59420.2</v>
      </c>
      <c r="M145" s="81">
        <f t="shared" si="30"/>
        <v>25532.3</v>
      </c>
    </row>
    <row r="146" spans="1:13" ht="43.5" customHeight="1">
      <c r="A146" s="194"/>
      <c r="B146" s="263" t="s">
        <v>224</v>
      </c>
      <c r="C146" s="241" t="s">
        <v>127</v>
      </c>
      <c r="D146" s="242" t="s">
        <v>225</v>
      </c>
      <c r="E146" s="371" t="s">
        <v>224</v>
      </c>
      <c r="F146" s="256" t="s">
        <v>268</v>
      </c>
      <c r="G146" s="250"/>
      <c r="H146" s="270">
        <v>2062</v>
      </c>
      <c r="I146" s="271">
        <v>1702.1</v>
      </c>
      <c r="J146" s="209">
        <v>2062</v>
      </c>
      <c r="K146" s="42">
        <v>2420.8000000000002</v>
      </c>
      <c r="L146" s="42">
        <v>1654.3</v>
      </c>
      <c r="M146" s="42">
        <v>1654.3</v>
      </c>
    </row>
    <row r="147" spans="1:13" ht="64.5" customHeight="1">
      <c r="A147" s="194"/>
      <c r="B147" s="257" t="s">
        <v>224</v>
      </c>
      <c r="C147" s="241" t="s">
        <v>129</v>
      </c>
      <c r="D147" s="242" t="s">
        <v>226</v>
      </c>
      <c r="E147" s="371"/>
      <c r="F147" s="256" t="s">
        <v>254</v>
      </c>
      <c r="G147" s="250"/>
      <c r="H147" s="209">
        <v>12010.4</v>
      </c>
      <c r="I147" s="191">
        <v>7920.6</v>
      </c>
      <c r="J147" s="209">
        <v>11577.3</v>
      </c>
      <c r="K147" s="42">
        <v>12192.2</v>
      </c>
      <c r="L147" s="42">
        <v>10002.9</v>
      </c>
      <c r="M147" s="42">
        <v>6028.5</v>
      </c>
    </row>
    <row r="148" spans="1:13" ht="69" customHeight="1">
      <c r="A148" s="194"/>
      <c r="B148" s="257" t="s">
        <v>224</v>
      </c>
      <c r="C148" s="241" t="s">
        <v>250</v>
      </c>
      <c r="D148" s="242" t="s">
        <v>226</v>
      </c>
      <c r="E148" s="372"/>
      <c r="F148" s="256" t="s">
        <v>251</v>
      </c>
      <c r="G148" s="250"/>
      <c r="H148" s="209">
        <v>54816.7</v>
      </c>
      <c r="I148" s="191">
        <v>25291.7</v>
      </c>
      <c r="J148" s="209">
        <v>53624.4</v>
      </c>
      <c r="K148" s="42">
        <v>51231.6</v>
      </c>
      <c r="L148" s="42">
        <v>47763</v>
      </c>
      <c r="M148" s="42">
        <v>17849.5</v>
      </c>
    </row>
    <row r="149" spans="1:13">
      <c r="A149" s="194"/>
      <c r="B149" s="259" t="s">
        <v>59</v>
      </c>
      <c r="C149" s="266"/>
      <c r="D149" s="267"/>
      <c r="E149" s="272"/>
      <c r="F149" s="269"/>
      <c r="G149" s="245"/>
      <c r="H149" s="81">
        <f t="shared" ref="H149:M149" si="31">H157+H150+H151+H153+H154+H155+H156+H152</f>
        <v>566796.5</v>
      </c>
      <c r="I149" s="81">
        <f t="shared" si="31"/>
        <v>405249.8</v>
      </c>
      <c r="J149" s="206">
        <f t="shared" si="31"/>
        <v>565387.49999999988</v>
      </c>
      <c r="K149" s="81">
        <f t="shared" si="31"/>
        <v>560438.68000000005</v>
      </c>
      <c r="L149" s="81">
        <f t="shared" si="31"/>
        <v>615943.10000000009</v>
      </c>
      <c r="M149" s="81">
        <f t="shared" si="31"/>
        <v>649702.40000000002</v>
      </c>
    </row>
    <row r="150" spans="1:13" ht="70.5" customHeight="1">
      <c r="A150" s="194"/>
      <c r="B150" s="273" t="s">
        <v>227</v>
      </c>
      <c r="C150" s="241" t="s">
        <v>129</v>
      </c>
      <c r="D150" s="242" t="s">
        <v>228</v>
      </c>
      <c r="E150" s="291" t="s">
        <v>227</v>
      </c>
      <c r="F150" s="256" t="s">
        <v>254</v>
      </c>
      <c r="G150" s="250"/>
      <c r="H150" s="212">
        <v>17864.5</v>
      </c>
      <c r="I150" s="212">
        <v>12757.1</v>
      </c>
      <c r="J150" s="191">
        <v>16881.7</v>
      </c>
      <c r="K150" s="42">
        <v>16922.2</v>
      </c>
      <c r="L150" s="42">
        <v>17625.2</v>
      </c>
      <c r="M150" s="42">
        <v>17625.2</v>
      </c>
    </row>
    <row r="151" spans="1:13" ht="93.75" customHeight="1">
      <c r="A151" s="194"/>
      <c r="B151" s="263" t="s">
        <v>229</v>
      </c>
      <c r="C151" s="241" t="s">
        <v>129</v>
      </c>
      <c r="D151" s="242" t="s">
        <v>230</v>
      </c>
      <c r="E151" s="253" t="s">
        <v>130</v>
      </c>
      <c r="F151" s="256" t="s">
        <v>254</v>
      </c>
      <c r="G151" s="250"/>
      <c r="H151" s="212">
        <v>9438.5</v>
      </c>
      <c r="I151" s="212">
        <v>4789.3999999999996</v>
      </c>
      <c r="J151" s="209">
        <v>9438.5</v>
      </c>
      <c r="K151" s="42">
        <v>12008.4</v>
      </c>
      <c r="L151" s="42">
        <v>11985.6</v>
      </c>
      <c r="M151" s="42">
        <v>11985.6</v>
      </c>
    </row>
    <row r="152" spans="1:13" ht="84.75" customHeight="1">
      <c r="A152" s="194"/>
      <c r="B152" s="257" t="s">
        <v>131</v>
      </c>
      <c r="C152" s="241" t="s">
        <v>85</v>
      </c>
      <c r="D152" s="242" t="s">
        <v>252</v>
      </c>
      <c r="E152" s="253" t="s">
        <v>253</v>
      </c>
      <c r="F152" s="256" t="s">
        <v>197</v>
      </c>
      <c r="G152" s="250"/>
      <c r="H152" s="212">
        <v>7993</v>
      </c>
      <c r="I152" s="212">
        <v>7993</v>
      </c>
      <c r="J152" s="209">
        <v>8642.5</v>
      </c>
      <c r="K152" s="42">
        <v>5090.3999999999996</v>
      </c>
      <c r="L152" s="42">
        <v>10180.799999999999</v>
      </c>
      <c r="M152" s="42">
        <v>10180.799999999999</v>
      </c>
    </row>
    <row r="153" spans="1:13" ht="84.75" customHeight="1">
      <c r="A153" s="194"/>
      <c r="B153" s="274" t="s">
        <v>231</v>
      </c>
      <c r="C153" s="241" t="s">
        <v>127</v>
      </c>
      <c r="D153" s="242" t="s">
        <v>232</v>
      </c>
      <c r="E153" s="253" t="s">
        <v>233</v>
      </c>
      <c r="F153" s="256" t="s">
        <v>196</v>
      </c>
      <c r="G153" s="250"/>
      <c r="H153" s="212">
        <v>1585.1</v>
      </c>
      <c r="I153" s="212">
        <v>1067.0999999999999</v>
      </c>
      <c r="J153" s="209">
        <v>1585.1</v>
      </c>
      <c r="K153" s="42">
        <v>1866.2</v>
      </c>
      <c r="L153" s="42">
        <v>2061</v>
      </c>
      <c r="M153" s="42">
        <v>2259</v>
      </c>
    </row>
    <row r="154" spans="1:13" ht="80.25" customHeight="1">
      <c r="A154" s="194"/>
      <c r="B154" s="275" t="s">
        <v>234</v>
      </c>
      <c r="C154" s="241" t="s">
        <v>127</v>
      </c>
      <c r="D154" s="242" t="s">
        <v>235</v>
      </c>
      <c r="E154" s="291" t="s">
        <v>132</v>
      </c>
      <c r="F154" s="256" t="s">
        <v>196</v>
      </c>
      <c r="G154" s="250"/>
      <c r="H154" s="212">
        <v>2.9</v>
      </c>
      <c r="I154" s="212">
        <v>2.9</v>
      </c>
      <c r="J154" s="209">
        <v>2.9</v>
      </c>
      <c r="K154" s="42">
        <v>19.899999999999999</v>
      </c>
      <c r="L154" s="42">
        <v>20.6</v>
      </c>
      <c r="M154" s="42">
        <v>326.8</v>
      </c>
    </row>
    <row r="155" spans="1:13" ht="80.25" customHeight="1">
      <c r="A155" s="194"/>
      <c r="B155" s="275" t="s">
        <v>236</v>
      </c>
      <c r="C155" s="241" t="s">
        <v>129</v>
      </c>
      <c r="D155" s="242" t="s">
        <v>237</v>
      </c>
      <c r="E155" s="291" t="s">
        <v>236</v>
      </c>
      <c r="F155" s="256" t="s">
        <v>254</v>
      </c>
      <c r="G155" s="250"/>
      <c r="H155" s="212">
        <v>24373.4</v>
      </c>
      <c r="I155" s="212">
        <v>18024.3</v>
      </c>
      <c r="J155" s="209">
        <v>24021.9</v>
      </c>
      <c r="K155" s="42">
        <v>24021.9</v>
      </c>
      <c r="L155" s="42">
        <v>24021.9</v>
      </c>
      <c r="M155" s="42">
        <v>24021.9</v>
      </c>
    </row>
    <row r="156" spans="1:13" ht="92.25" customHeight="1">
      <c r="A156" s="194"/>
      <c r="B156" s="275" t="s">
        <v>239</v>
      </c>
      <c r="C156" s="241" t="s">
        <v>129</v>
      </c>
      <c r="D156" s="242" t="s">
        <v>238</v>
      </c>
      <c r="E156" s="291" t="s">
        <v>239</v>
      </c>
      <c r="F156" s="256" t="s">
        <v>254</v>
      </c>
      <c r="G156" s="250"/>
      <c r="H156" s="212">
        <v>17000.5</v>
      </c>
      <c r="I156" s="212">
        <v>6913.4</v>
      </c>
      <c r="J156" s="209">
        <v>15151.2</v>
      </c>
      <c r="K156" s="42">
        <v>17031.7</v>
      </c>
      <c r="L156" s="42">
        <v>17126.900000000001</v>
      </c>
      <c r="M156" s="42">
        <v>17126.900000000001</v>
      </c>
    </row>
    <row r="157" spans="1:13" s="112" customFormat="1" ht="24" customHeight="1">
      <c r="A157" s="265"/>
      <c r="B157" s="276" t="s">
        <v>77</v>
      </c>
      <c r="C157" s="266"/>
      <c r="D157" s="267"/>
      <c r="E157" s="268"/>
      <c r="F157" s="269"/>
      <c r="G157" s="245"/>
      <c r="H157" s="81">
        <f>H158+H159+H160+H161</f>
        <v>488538.6</v>
      </c>
      <c r="I157" s="81">
        <f t="shared" ref="I157:M157" si="32">I158+I159+I160+I161</f>
        <v>353702.6</v>
      </c>
      <c r="J157" s="206">
        <f t="shared" si="32"/>
        <v>489663.69999999995</v>
      </c>
      <c r="K157" s="81">
        <f t="shared" si="32"/>
        <v>483477.98</v>
      </c>
      <c r="L157" s="81">
        <f t="shared" si="32"/>
        <v>532921.10000000009</v>
      </c>
      <c r="M157" s="81">
        <f t="shared" si="32"/>
        <v>566176.19999999995</v>
      </c>
    </row>
    <row r="158" spans="1:13" ht="46.5" customHeight="1">
      <c r="A158" s="194"/>
      <c r="B158" s="274" t="s">
        <v>240</v>
      </c>
      <c r="C158" s="241" t="s">
        <v>127</v>
      </c>
      <c r="D158" s="242" t="s">
        <v>241</v>
      </c>
      <c r="E158" s="371" t="s">
        <v>240</v>
      </c>
      <c r="F158" s="256" t="s">
        <v>196</v>
      </c>
      <c r="G158" s="250"/>
      <c r="H158" s="212">
        <v>4904.7</v>
      </c>
      <c r="I158" s="212">
        <v>3247.3</v>
      </c>
      <c r="J158" s="209">
        <v>5017.8</v>
      </c>
      <c r="K158" s="42">
        <v>5815.1</v>
      </c>
      <c r="L158" s="42">
        <v>5815.2</v>
      </c>
      <c r="M158" s="42">
        <v>5815.1</v>
      </c>
    </row>
    <row r="159" spans="1:13" ht="81.75" customHeight="1">
      <c r="A159" s="194"/>
      <c r="B159" s="274" t="s">
        <v>240</v>
      </c>
      <c r="C159" s="241" t="s">
        <v>85</v>
      </c>
      <c r="D159" s="242" t="s">
        <v>241</v>
      </c>
      <c r="E159" s="371"/>
      <c r="F159" s="256" t="s">
        <v>197</v>
      </c>
      <c r="G159" s="250"/>
      <c r="H159" s="212">
        <v>48</v>
      </c>
      <c r="I159" s="212">
        <v>18.5</v>
      </c>
      <c r="J159" s="209">
        <v>703.3</v>
      </c>
      <c r="K159" s="42">
        <v>30.58</v>
      </c>
      <c r="L159" s="42">
        <v>61.2</v>
      </c>
      <c r="M159" s="42">
        <v>61.2</v>
      </c>
    </row>
    <row r="160" spans="1:13" ht="73.5" customHeight="1">
      <c r="A160" s="277"/>
      <c r="B160" s="257" t="s">
        <v>240</v>
      </c>
      <c r="C160" s="241" t="s">
        <v>129</v>
      </c>
      <c r="D160" s="242" t="s">
        <v>241</v>
      </c>
      <c r="E160" s="371"/>
      <c r="F160" s="256" t="s">
        <v>254</v>
      </c>
      <c r="G160" s="250"/>
      <c r="H160" s="212">
        <v>421022.3</v>
      </c>
      <c r="I160" s="212">
        <v>314289.09999999998</v>
      </c>
      <c r="J160" s="209">
        <v>421379</v>
      </c>
      <c r="K160" s="42">
        <v>422391.5</v>
      </c>
      <c r="L160" s="42">
        <v>471150.2</v>
      </c>
      <c r="M160" s="42">
        <v>499963.4</v>
      </c>
    </row>
    <row r="161" spans="1:13" ht="73.5" customHeight="1">
      <c r="A161" s="277"/>
      <c r="B161" s="257" t="s">
        <v>240</v>
      </c>
      <c r="C161" s="241" t="s">
        <v>250</v>
      </c>
      <c r="D161" s="242" t="s">
        <v>241</v>
      </c>
      <c r="E161" s="372"/>
      <c r="F161" s="256" t="s">
        <v>251</v>
      </c>
      <c r="G161" s="250"/>
      <c r="H161" s="212">
        <v>62563.6</v>
      </c>
      <c r="I161" s="212">
        <v>36147.699999999997</v>
      </c>
      <c r="J161" s="209">
        <v>62563.6</v>
      </c>
      <c r="K161" s="42">
        <v>55240.800000000003</v>
      </c>
      <c r="L161" s="42">
        <v>55894.5</v>
      </c>
      <c r="M161" s="42">
        <v>60336.5</v>
      </c>
    </row>
    <row r="162" spans="1:13" ht="18" customHeight="1">
      <c r="A162" s="277"/>
      <c r="B162" s="259" t="s">
        <v>60</v>
      </c>
      <c r="C162" s="241"/>
      <c r="D162" s="242"/>
      <c r="E162" s="260"/>
      <c r="F162" s="256"/>
      <c r="G162" s="250"/>
      <c r="H162" s="81">
        <f>H163+H164</f>
        <v>376.7</v>
      </c>
      <c r="I162" s="81">
        <f>I163+I164</f>
        <v>188.3</v>
      </c>
      <c r="J162" s="206">
        <f>J163+J164</f>
        <v>376.7</v>
      </c>
      <c r="K162" s="81">
        <f>K163+K164</f>
        <v>43412.200000000004</v>
      </c>
      <c r="L162" s="81">
        <f>L163+L164</f>
        <v>2587.3000000000002</v>
      </c>
      <c r="M162" s="239">
        <f t="shared" ref="M162" si="33">M163+M164</f>
        <v>3127.6</v>
      </c>
    </row>
    <row r="163" spans="1:13" ht="114" customHeight="1">
      <c r="A163" s="277"/>
      <c r="B163" s="257" t="s">
        <v>285</v>
      </c>
      <c r="C163" s="246" t="s">
        <v>129</v>
      </c>
      <c r="D163" s="273" t="s">
        <v>286</v>
      </c>
      <c r="E163" s="278" t="s">
        <v>285</v>
      </c>
      <c r="F163" s="256" t="s">
        <v>254</v>
      </c>
      <c r="G163" s="250"/>
      <c r="H163" s="191">
        <v>376.7</v>
      </c>
      <c r="I163" s="191">
        <v>188.3</v>
      </c>
      <c r="J163" s="191">
        <v>376.7</v>
      </c>
      <c r="K163" s="42">
        <v>2587.3000000000002</v>
      </c>
      <c r="L163" s="42">
        <v>2587.3000000000002</v>
      </c>
      <c r="M163" s="42">
        <v>3127.6</v>
      </c>
    </row>
    <row r="164" spans="1:13" ht="108" customHeight="1">
      <c r="A164" s="277"/>
      <c r="B164" s="257" t="s">
        <v>301</v>
      </c>
      <c r="C164" s="246" t="s">
        <v>129</v>
      </c>
      <c r="D164" s="273" t="s">
        <v>300</v>
      </c>
      <c r="E164" s="278" t="s">
        <v>301</v>
      </c>
      <c r="F164" s="256" t="s">
        <v>254</v>
      </c>
      <c r="G164" s="250"/>
      <c r="H164" s="191">
        <v>0</v>
      </c>
      <c r="I164" s="191">
        <v>0</v>
      </c>
      <c r="J164" s="191">
        <v>0</v>
      </c>
      <c r="K164" s="42">
        <v>40824.9</v>
      </c>
      <c r="L164" s="42">
        <v>0</v>
      </c>
      <c r="M164" s="42">
        <v>0</v>
      </c>
    </row>
    <row r="165" spans="1:13" ht="42" customHeight="1">
      <c r="A165" s="277"/>
      <c r="B165" s="259" t="s">
        <v>249</v>
      </c>
      <c r="C165" s="246"/>
      <c r="D165" s="279"/>
      <c r="E165" s="280"/>
      <c r="F165" s="269"/>
      <c r="G165" s="245"/>
      <c r="H165" s="193">
        <f>H166+H167</f>
        <v>36.6</v>
      </c>
      <c r="I165" s="193">
        <f>I166+I167</f>
        <v>321.60000000000002</v>
      </c>
      <c r="J165" s="193">
        <f>J166+J167</f>
        <v>321.60000000000002</v>
      </c>
      <c r="K165" s="193">
        <f t="shared" ref="K165:M165" si="34">K166+K167</f>
        <v>0</v>
      </c>
      <c r="L165" s="193">
        <f t="shared" si="34"/>
        <v>0</v>
      </c>
      <c r="M165" s="193">
        <f t="shared" si="34"/>
        <v>0</v>
      </c>
    </row>
    <row r="166" spans="1:13" ht="65.25" customHeight="1">
      <c r="A166" s="277"/>
      <c r="B166" s="412" t="s">
        <v>287</v>
      </c>
      <c r="C166" s="246" t="s">
        <v>127</v>
      </c>
      <c r="D166" s="273" t="s">
        <v>288</v>
      </c>
      <c r="E166" s="414" t="s">
        <v>287</v>
      </c>
      <c r="F166" s="256" t="s">
        <v>268</v>
      </c>
      <c r="G166" s="250"/>
      <c r="H166" s="191">
        <v>36.6</v>
      </c>
      <c r="I166" s="191">
        <v>36.6</v>
      </c>
      <c r="J166" s="191">
        <v>36.6</v>
      </c>
      <c r="K166" s="42">
        <v>0</v>
      </c>
      <c r="L166" s="42">
        <v>0</v>
      </c>
      <c r="M166" s="42">
        <v>0</v>
      </c>
    </row>
    <row r="167" spans="1:13" ht="65.25" customHeight="1">
      <c r="A167" s="277"/>
      <c r="B167" s="413"/>
      <c r="C167" s="246" t="s">
        <v>250</v>
      </c>
      <c r="D167" s="273" t="s">
        <v>288</v>
      </c>
      <c r="E167" s="415"/>
      <c r="F167" s="256" t="s">
        <v>251</v>
      </c>
      <c r="G167" s="250"/>
      <c r="H167" s="191">
        <v>0</v>
      </c>
      <c r="I167" s="191">
        <v>285</v>
      </c>
      <c r="J167" s="191">
        <v>285</v>
      </c>
      <c r="K167" s="42">
        <v>0</v>
      </c>
      <c r="L167" s="42">
        <v>0</v>
      </c>
      <c r="M167" s="42">
        <v>0</v>
      </c>
    </row>
    <row r="168" spans="1:13" ht="33" customHeight="1">
      <c r="A168" s="265"/>
      <c r="B168" s="281" t="s">
        <v>141</v>
      </c>
      <c r="C168" s="282"/>
      <c r="D168" s="283"/>
      <c r="E168" s="280"/>
      <c r="F168" s="269"/>
      <c r="G168" s="245"/>
      <c r="H168" s="193">
        <f>H169</f>
        <v>0</v>
      </c>
      <c r="I168" s="193">
        <f t="shared" ref="I168:M168" si="35">I169</f>
        <v>-17.899999999999999</v>
      </c>
      <c r="J168" s="193">
        <f t="shared" si="35"/>
        <v>-49.5</v>
      </c>
      <c r="K168" s="193">
        <f t="shared" si="35"/>
        <v>0</v>
      </c>
      <c r="L168" s="193">
        <f t="shared" si="35"/>
        <v>0</v>
      </c>
      <c r="M168" s="193">
        <f t="shared" si="35"/>
        <v>0</v>
      </c>
    </row>
    <row r="169" spans="1:13" ht="68.25" customHeight="1">
      <c r="A169" s="194"/>
      <c r="B169" s="284" t="s">
        <v>289</v>
      </c>
      <c r="C169" s="241" t="s">
        <v>129</v>
      </c>
      <c r="D169" s="242" t="s">
        <v>290</v>
      </c>
      <c r="E169" s="285" t="s">
        <v>289</v>
      </c>
      <c r="F169" s="256" t="s">
        <v>254</v>
      </c>
      <c r="G169" s="250"/>
      <c r="H169" s="191">
        <v>0</v>
      </c>
      <c r="I169" s="191">
        <v>-17.899999999999999</v>
      </c>
      <c r="J169" s="191">
        <v>-49.5</v>
      </c>
      <c r="K169" s="42">
        <v>0</v>
      </c>
      <c r="L169" s="42">
        <v>0</v>
      </c>
      <c r="M169" s="42">
        <v>0</v>
      </c>
    </row>
    <row r="170" spans="1:13" ht="22.5" customHeight="1">
      <c r="A170" s="286"/>
      <c r="B170" s="286"/>
      <c r="C170" s="286"/>
      <c r="D170" s="286"/>
      <c r="E170" s="286"/>
      <c r="F170" s="287" t="s">
        <v>135</v>
      </c>
      <c r="G170" s="194"/>
      <c r="H170" s="288">
        <f t="shared" ref="H170:M170" si="36">H129+H16</f>
        <v>1431714.9</v>
      </c>
      <c r="I170" s="288">
        <f t="shared" si="36"/>
        <v>1021359.5</v>
      </c>
      <c r="J170" s="288">
        <f t="shared" si="36"/>
        <v>1459861.6999999997</v>
      </c>
      <c r="K170" s="155">
        <f t="shared" si="36"/>
        <v>1352117.28</v>
      </c>
      <c r="L170" s="155">
        <f t="shared" si="36"/>
        <v>1560295.5000000002</v>
      </c>
      <c r="M170" s="155">
        <f t="shared" si="36"/>
        <v>1451597.3</v>
      </c>
    </row>
    <row r="171" spans="1:13" ht="26.25" customHeight="1">
      <c r="A171" s="385"/>
      <c r="B171" s="385"/>
      <c r="C171" s="385"/>
      <c r="D171" s="385"/>
      <c r="E171" s="385"/>
      <c r="F171" s="385"/>
      <c r="G171" s="385"/>
      <c r="H171" s="385"/>
      <c r="I171" s="289"/>
    </row>
    <row r="172" spans="1:13" ht="17.25" customHeight="1">
      <c r="A172" s="376" t="s">
        <v>137</v>
      </c>
      <c r="B172" s="376"/>
      <c r="C172" s="376"/>
      <c r="D172" s="376"/>
      <c r="E172" s="376"/>
      <c r="F172" s="376"/>
      <c r="G172" s="376"/>
      <c r="H172" s="376"/>
      <c r="I172" s="289"/>
    </row>
    <row r="173" spans="1:13" ht="15.75">
      <c r="A173" s="296"/>
      <c r="B173" s="296"/>
      <c r="C173" s="369" t="s">
        <v>136</v>
      </c>
      <c r="D173" s="369"/>
      <c r="E173" s="296" t="s">
        <v>138</v>
      </c>
      <c r="F173" s="296"/>
      <c r="G173" s="370" t="s">
        <v>139</v>
      </c>
      <c r="H173" s="370"/>
      <c r="I173" s="170"/>
      <c r="J173" s="156" t="s">
        <v>83</v>
      </c>
    </row>
    <row r="174" spans="1:13">
      <c r="A174" s="170"/>
      <c r="B174" s="170"/>
      <c r="C174" s="170"/>
      <c r="D174" s="170"/>
      <c r="E174" s="170"/>
      <c r="F174" s="170"/>
      <c r="G174" s="170"/>
      <c r="H174" s="170"/>
      <c r="I174" s="170"/>
    </row>
    <row r="175" spans="1:13" ht="15.75">
      <c r="A175" s="170"/>
      <c r="B175" s="170"/>
      <c r="C175" s="369" t="s">
        <v>291</v>
      </c>
      <c r="D175" s="369"/>
      <c r="E175" s="170"/>
      <c r="F175" s="170"/>
      <c r="G175" s="170"/>
      <c r="H175" s="170"/>
      <c r="I175" s="170"/>
    </row>
  </sheetData>
  <mergeCells count="93">
    <mergeCell ref="B126:B127"/>
    <mergeCell ref="E132:E134"/>
    <mergeCell ref="B166:B167"/>
    <mergeCell ref="E166:E167"/>
    <mergeCell ref="E19:E22"/>
    <mergeCell ref="B79:B81"/>
    <mergeCell ref="E79:E81"/>
    <mergeCell ref="B122:B124"/>
    <mergeCell ref="E122:E124"/>
    <mergeCell ref="B100:B101"/>
    <mergeCell ref="E90:E107"/>
    <mergeCell ref="E73:E75"/>
    <mergeCell ref="B92:B93"/>
    <mergeCell ref="D40:D42"/>
    <mergeCell ref="E53:E55"/>
    <mergeCell ref="E48:E51"/>
    <mergeCell ref="C19:C22"/>
    <mergeCell ref="C12:D14"/>
    <mergeCell ref="E23:E25"/>
    <mergeCell ref="D23:D25"/>
    <mergeCell ref="E43:E46"/>
    <mergeCell ref="C40:C42"/>
    <mergeCell ref="C15:D15"/>
    <mergeCell ref="C23:C25"/>
    <mergeCell ref="E26:E28"/>
    <mergeCell ref="C175:D175"/>
    <mergeCell ref="G73:G75"/>
    <mergeCell ref="G86:G87"/>
    <mergeCell ref="A172:H172"/>
    <mergeCell ref="B112:B119"/>
    <mergeCell ref="B106:B107"/>
    <mergeCell ref="B103:B105"/>
    <mergeCell ref="B90:B91"/>
    <mergeCell ref="B94:B95"/>
    <mergeCell ref="A171:H171"/>
    <mergeCell ref="A100:A101"/>
    <mergeCell ref="B109:B110"/>
    <mergeCell ref="E86:E87"/>
    <mergeCell ref="B77:B78"/>
    <mergeCell ref="F73:F75"/>
    <mergeCell ref="F53:F55"/>
    <mergeCell ref="C173:D173"/>
    <mergeCell ref="G173:H173"/>
    <mergeCell ref="E112:E120"/>
    <mergeCell ref="E109:E110"/>
    <mergeCell ref="E146:E148"/>
    <mergeCell ref="E158:E161"/>
    <mergeCell ref="E126:E127"/>
    <mergeCell ref="E68:E70"/>
    <mergeCell ref="E61:E62"/>
    <mergeCell ref="F61:F62"/>
    <mergeCell ref="E77:E78"/>
    <mergeCell ref="E57:E58"/>
    <mergeCell ref="A7:B7"/>
    <mergeCell ref="A8:B8"/>
    <mergeCell ref="C6:F6"/>
    <mergeCell ref="J23:J25"/>
    <mergeCell ref="G19:G22"/>
    <mergeCell ref="C8:E8"/>
    <mergeCell ref="A11:A14"/>
    <mergeCell ref="D19:D22"/>
    <mergeCell ref="B11:B14"/>
    <mergeCell ref="B1:M1"/>
    <mergeCell ref="C7:E7"/>
    <mergeCell ref="J11:J14"/>
    <mergeCell ref="K11:M11"/>
    <mergeCell ref="G11:G14"/>
    <mergeCell ref="K12:K14"/>
    <mergeCell ref="L12:L14"/>
    <mergeCell ref="M12:M14"/>
    <mergeCell ref="C11:E11"/>
    <mergeCell ref="F11:F14"/>
    <mergeCell ref="H11:H14"/>
    <mergeCell ref="I11:I14"/>
    <mergeCell ref="E12:E14"/>
    <mergeCell ref="B2:M2"/>
    <mergeCell ref="A6:B6"/>
    <mergeCell ref="E5:F5"/>
    <mergeCell ref="E40:E42"/>
    <mergeCell ref="F40:F42"/>
    <mergeCell ref="G57:G58"/>
    <mergeCell ref="G23:G25"/>
    <mergeCell ref="G40:G42"/>
    <mergeCell ref="G48:G50"/>
    <mergeCell ref="F48:F51"/>
    <mergeCell ref="F23:F25"/>
    <mergeCell ref="J40:J42"/>
    <mergeCell ref="G53:G55"/>
    <mergeCell ref="F57:F58"/>
    <mergeCell ref="F19:F22"/>
    <mergeCell ref="F26:F28"/>
    <mergeCell ref="J19:J22"/>
    <mergeCell ref="J26:J28"/>
  </mergeCells>
  <pageMargins left="0.59055118110236227" right="0.39370078740157483" top="0.59055118110236227" bottom="0.59055118110236227" header="0" footer="0"/>
  <pageSetup paperSize="9" scale="50" fitToHeight="0" orientation="landscape" r:id="rId1"/>
  <headerFooter scaleWithDoc="0" alignWithMargins="0">
    <oddFooter>&amp;C&amp;"Arial,обычный"&amp;6&amp;P</oddFooter>
  </headerFooter>
  <rowBreaks count="2" manualBreakCount="2">
    <brk id="25" max="12" man="1"/>
    <brk id="42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Пользователь Windows</cp:lastModifiedBy>
  <cp:lastPrinted>2022-11-30T07:09:47Z</cp:lastPrinted>
  <dcterms:created xsi:type="dcterms:W3CDTF">2006-02-07T12:07:20Z</dcterms:created>
  <dcterms:modified xsi:type="dcterms:W3CDTF">2023-12-06T01:15:23Z</dcterms:modified>
</cp:coreProperties>
</file>